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9320" windowHeight="15480" tabRatio="961" activeTab="9"/>
  </bookViews>
  <sheets>
    <sheet name="coleville precip" sheetId="1" r:id="rId1"/>
    <sheet name="mammoth precip" sheetId="2" r:id="rId2"/>
    <sheet name="mono lake" sheetId="3" r:id="rId3"/>
    <sheet name="ruby valley precip" sheetId="4" r:id="rId4"/>
    <sheet name="tahoe meadows precip" sheetId="5" r:id="rId5"/>
    <sheet name="walkerL wabuska18Odisch" sheetId="10" r:id="rId6"/>
    <sheet name="farad nixon O18Disch" sheetId="9" r:id="rId7"/>
    <sheet name="TruckeePyramid O18vsDisc" sheetId="8" r:id="rId8"/>
    <sheet name="isotope statistics" sheetId="7" r:id="rId9"/>
    <sheet name="combined precip and lakes" sheetId="6" r:id="rId10"/>
  </sheets>
  <calcPr calcId="145621"/>
</workbook>
</file>

<file path=xl/calcChain.xml><?xml version="1.0" encoding="utf-8"?>
<calcChain xmlns="http://schemas.openxmlformats.org/spreadsheetml/2006/main">
  <c r="AN66" i="6" l="1"/>
  <c r="AN67" i="6"/>
  <c r="AN68" i="6"/>
  <c r="AN69" i="6"/>
  <c r="B5" i="9"/>
  <c r="F5" i="9"/>
  <c r="B6" i="9"/>
  <c r="F6" i="9"/>
  <c r="B7" i="9"/>
  <c r="F7" i="9"/>
  <c r="B8" i="9"/>
  <c r="F8" i="9"/>
  <c r="B9" i="9"/>
  <c r="F9" i="9"/>
  <c r="B10" i="9"/>
  <c r="F10" i="9"/>
  <c r="B11" i="9"/>
  <c r="F11" i="9"/>
  <c r="B12" i="9"/>
  <c r="F12" i="9"/>
  <c r="B13" i="9"/>
  <c r="F13" i="9"/>
  <c r="B14" i="9"/>
  <c r="F14" i="9"/>
  <c r="B15" i="9"/>
  <c r="F15" i="9"/>
  <c r="B16" i="9"/>
  <c r="F16" i="9"/>
  <c r="B17" i="9"/>
  <c r="F17" i="9"/>
  <c r="B18" i="9"/>
  <c r="F18" i="9"/>
  <c r="B19" i="9"/>
  <c r="F19" i="9"/>
  <c r="B20" i="9"/>
  <c r="F20" i="9"/>
  <c r="B21" i="9"/>
  <c r="F21" i="9"/>
  <c r="B22" i="9"/>
  <c r="F22" i="9"/>
  <c r="B23" i="9"/>
  <c r="F23" i="9"/>
  <c r="B24" i="9"/>
  <c r="F24" i="9"/>
  <c r="B25" i="9"/>
  <c r="F25" i="9"/>
  <c r="B26" i="9"/>
  <c r="F26" i="9"/>
  <c r="B27" i="9"/>
  <c r="F27" i="9"/>
  <c r="B28" i="9"/>
  <c r="F28" i="9"/>
  <c r="B29" i="9"/>
  <c r="F29" i="9"/>
  <c r="B30" i="9"/>
  <c r="F30" i="9"/>
  <c r="B31" i="9"/>
  <c r="F31" i="9"/>
  <c r="F32" i="9"/>
  <c r="F33" i="9"/>
  <c r="F34" i="9"/>
  <c r="F35" i="9"/>
  <c r="G35" i="9"/>
  <c r="F36" i="9"/>
  <c r="G36" i="9"/>
  <c r="F37" i="9"/>
  <c r="G37" i="9"/>
  <c r="F38" i="9"/>
  <c r="G38" i="9"/>
  <c r="K69" i="8"/>
  <c r="K70" i="8"/>
  <c r="K71" i="8"/>
  <c r="K72" i="8"/>
  <c r="N38" i="10"/>
</calcChain>
</file>

<file path=xl/sharedStrings.xml><?xml version="1.0" encoding="utf-8"?>
<sst xmlns="http://schemas.openxmlformats.org/spreadsheetml/2006/main" count="6104" uniqueCount="1430">
  <si>
    <t>STATION</t>
  </si>
  <si>
    <t>DATE_PREC</t>
  </si>
  <si>
    <t>TIMEBEGOBS</t>
  </si>
  <si>
    <t>DATE_END</t>
  </si>
  <si>
    <t>TIMEENDOBS</t>
  </si>
  <si>
    <t>DATE_COLEC</t>
  </si>
  <si>
    <t>TYPE_PREC</t>
  </si>
  <si>
    <t>TOTAL_SNOW</t>
  </si>
  <si>
    <t>TOTAL_WAT</t>
  </si>
  <si>
    <t>AMOUNT</t>
  </si>
  <si>
    <t>LOWTEMPOBS</t>
  </si>
  <si>
    <t>HITEMPOBS</t>
  </si>
  <si>
    <t>ACCUM</t>
  </si>
  <si>
    <t>NHP_ID</t>
  </si>
  <si>
    <t>LAB</t>
  </si>
  <si>
    <t>DATE_SUB</t>
  </si>
  <si>
    <t>WATER_CONT</t>
  </si>
  <si>
    <t>O_18</t>
  </si>
  <si>
    <t>DEUTERIUM</t>
  </si>
  <si>
    <t>O_18_DUP</t>
  </si>
  <si>
    <t>DEUT_DUP</t>
  </si>
  <si>
    <t>TIME_BEG</t>
  </si>
  <si>
    <t>TIME_END</t>
  </si>
  <si>
    <t>AVG_TEMP</t>
  </si>
  <si>
    <t>MAX_TEMP</t>
  </si>
  <si>
    <t>MIN_TEMP</t>
  </si>
  <si>
    <t>AMT_RECORD</t>
  </si>
  <si>
    <t>CODE_PDB</t>
  </si>
  <si>
    <t>COMMENTS</t>
  </si>
  <si>
    <t>COLEVILLE</t>
  </si>
  <si>
    <t xml:space="preserve">  -</t>
  </si>
  <si>
    <t>SNOW</t>
  </si>
  <si>
    <t xml:space="preserve">   -</t>
  </si>
  <si>
    <t>CO102185</t>
  </si>
  <si>
    <t>GC</t>
  </si>
  <si>
    <t>-17.5</t>
  </si>
  <si>
    <t xml:space="preserve"> -138</t>
  </si>
  <si>
    <t/>
  </si>
  <si>
    <t>IT</t>
  </si>
  <si>
    <t>CO111085</t>
  </si>
  <si>
    <t>-16.1</t>
  </si>
  <si>
    <t xml:space="preserve"> -116</t>
  </si>
  <si>
    <t>-116</t>
  </si>
  <si>
    <t>NT</t>
  </si>
  <si>
    <t>C0112485</t>
  </si>
  <si>
    <t>-17.2</t>
  </si>
  <si>
    <t xml:space="preserve"> -135</t>
  </si>
  <si>
    <t>TI</t>
  </si>
  <si>
    <t>0900</t>
  </si>
  <si>
    <t>1200</t>
  </si>
  <si>
    <t xml:space="preserve">  2.54</t>
  </si>
  <si>
    <t xml:space="preserve"> 0.81</t>
  </si>
  <si>
    <t xml:space="preserve">  0.00</t>
  </si>
  <si>
    <t xml:space="preserve">  8.30</t>
  </si>
  <si>
    <t>CO112985</t>
  </si>
  <si>
    <t>0.320</t>
  </si>
  <si>
    <t>-17.8</t>
  </si>
  <si>
    <t xml:space="preserve"> -136</t>
  </si>
  <si>
    <t>-17.9</t>
  </si>
  <si>
    <t>-135</t>
  </si>
  <si>
    <t xml:space="preserve">  5.06</t>
  </si>
  <si>
    <t xml:space="preserve">  0.37</t>
  </si>
  <si>
    <t>RN</t>
  </si>
  <si>
    <t>1700</t>
  </si>
  <si>
    <t>RAIN</t>
  </si>
  <si>
    <t xml:space="preserve">  2.31</t>
  </si>
  <si>
    <t xml:space="preserve">  5.00</t>
  </si>
  <si>
    <t>CO120285</t>
  </si>
  <si>
    <t>-13.2</t>
  </si>
  <si>
    <t xml:space="preserve"> -102</t>
  </si>
  <si>
    <t>-13.3</t>
  </si>
  <si>
    <t xml:space="preserve">  7.81</t>
  </si>
  <si>
    <t xml:space="preserve">  1.20</t>
  </si>
  <si>
    <t xml:space="preserve">  2.79</t>
  </si>
  <si>
    <t xml:space="preserve"> 0.10</t>
  </si>
  <si>
    <t>- 6.10</t>
  </si>
  <si>
    <t xml:space="preserve">  0.60</t>
  </si>
  <si>
    <t>CO120985</t>
  </si>
  <si>
    <t>0.040</t>
  </si>
  <si>
    <t>-11.8</t>
  </si>
  <si>
    <t xml:space="preserve">  -80</t>
  </si>
  <si>
    <t xml:space="preserve">  1.07</t>
  </si>
  <si>
    <t xml:space="preserve"> -6.89</t>
  </si>
  <si>
    <t xml:space="preserve">  2.03</t>
  </si>
  <si>
    <t xml:space="preserve"> 0.03</t>
  </si>
  <si>
    <t>- 2.20</t>
  </si>
  <si>
    <t>CO121085</t>
  </si>
  <si>
    <t>0.010</t>
  </si>
  <si>
    <t>-16.9</t>
  </si>
  <si>
    <t xml:space="preserve"> -114</t>
  </si>
  <si>
    <t xml:space="preserve"> -2.21</t>
  </si>
  <si>
    <t xml:space="preserve"> -6.77</t>
  </si>
  <si>
    <t xml:space="preserve"> 0.13</t>
  </si>
  <si>
    <t>-11.70</t>
  </si>
  <si>
    <t>- 3.90</t>
  </si>
  <si>
    <t>CO121185</t>
  </si>
  <si>
    <t>-19.7</t>
  </si>
  <si>
    <t xml:space="preserve"> -144</t>
  </si>
  <si>
    <t xml:space="preserve"> -6.47</t>
  </si>
  <si>
    <t>-12.35</t>
  </si>
  <si>
    <t xml:space="preserve"> 0.51</t>
  </si>
  <si>
    <t>- 1.10</t>
  </si>
  <si>
    <t xml:space="preserve">  9.40</t>
  </si>
  <si>
    <t>CO122985</t>
  </si>
  <si>
    <t>-14.8</t>
  </si>
  <si>
    <t xml:space="preserve"> -109</t>
  </si>
  <si>
    <t>-109</t>
  </si>
  <si>
    <t xml:space="preserve"> 10.52</t>
  </si>
  <si>
    <t xml:space="preserve"> -0.40</t>
  </si>
  <si>
    <t>ND</t>
  </si>
  <si>
    <t xml:space="preserve"> 0.61</t>
  </si>
  <si>
    <t xml:space="preserve">  1.10</t>
  </si>
  <si>
    <t xml:space="preserve">  6.70</t>
  </si>
  <si>
    <t>CO010386</t>
  </si>
  <si>
    <t>-16.8</t>
  </si>
  <si>
    <t xml:space="preserve"> -123</t>
  </si>
  <si>
    <t xml:space="preserve"> 11.47</t>
  </si>
  <si>
    <t xml:space="preserve">  2.20</t>
  </si>
  <si>
    <t xml:space="preserve"> 14.40</t>
  </si>
  <si>
    <t>CO010586</t>
  </si>
  <si>
    <t xml:space="preserve"> -101</t>
  </si>
  <si>
    <t xml:space="preserve"> 12.20</t>
  </si>
  <si>
    <t>CO011686</t>
  </si>
  <si>
    <t xml:space="preserve"> -6.8</t>
  </si>
  <si>
    <t xml:space="preserve">  -60</t>
  </si>
  <si>
    <t>-62</t>
  </si>
  <si>
    <t xml:space="preserve"> 12.01</t>
  </si>
  <si>
    <t xml:space="preserve">  4.08</t>
  </si>
  <si>
    <t>0800</t>
  </si>
  <si>
    <t>1000</t>
  </si>
  <si>
    <t xml:space="preserve">  0.56</t>
  </si>
  <si>
    <t>CO020286</t>
  </si>
  <si>
    <t>-18.4</t>
  </si>
  <si>
    <t xml:space="preserve">  -54</t>
  </si>
  <si>
    <t xml:space="preserve">  5.18</t>
  </si>
  <si>
    <t xml:space="preserve">  1.40</t>
  </si>
  <si>
    <t xml:space="preserve">  7.62</t>
  </si>
  <si>
    <t xml:space="preserve"> 0.33</t>
  </si>
  <si>
    <t xml:space="preserve">  5.60</t>
  </si>
  <si>
    <t>CO020686</t>
  </si>
  <si>
    <t>-10.5</t>
  </si>
  <si>
    <t xml:space="preserve">  -68</t>
  </si>
  <si>
    <t>-10.4</t>
  </si>
  <si>
    <t xml:space="preserve"> 1.83</t>
  </si>
  <si>
    <t xml:space="preserve"> 13.90</t>
  </si>
  <si>
    <t>CO021286</t>
  </si>
  <si>
    <t xml:space="preserve"> -142</t>
  </si>
  <si>
    <t xml:space="preserve"> 5.79</t>
  </si>
  <si>
    <t xml:space="preserve">  3.33</t>
  </si>
  <si>
    <t xml:space="preserve"> 16.10</t>
  </si>
  <si>
    <t>CO021486</t>
  </si>
  <si>
    <t xml:space="preserve"> -8.4</t>
  </si>
  <si>
    <t xml:space="preserve">  -73</t>
  </si>
  <si>
    <t xml:space="preserve"> 9.37</t>
  </si>
  <si>
    <t xml:space="preserve">  2.22</t>
  </si>
  <si>
    <t xml:space="preserve"> 10.60</t>
  </si>
  <si>
    <t>CO021686</t>
  </si>
  <si>
    <t xml:space="preserve"> -9.8</t>
  </si>
  <si>
    <t xml:space="preserve"> 4.75</t>
  </si>
  <si>
    <t xml:space="preserve">  2.78</t>
  </si>
  <si>
    <t xml:space="preserve"> 10.00</t>
  </si>
  <si>
    <t>CO021886</t>
  </si>
  <si>
    <t>-12.5</t>
  </si>
  <si>
    <t xml:space="preserve">  -99</t>
  </si>
  <si>
    <t xml:space="preserve"> 19.81</t>
  </si>
  <si>
    <t xml:space="preserve"> 2.57</t>
  </si>
  <si>
    <t>- 2.80</t>
  </si>
  <si>
    <t>CO021986</t>
  </si>
  <si>
    <t>0.129</t>
  </si>
  <si>
    <t>-12.8</t>
  </si>
  <si>
    <t xml:space="preserve">  -90</t>
  </si>
  <si>
    <t>-92</t>
  </si>
  <si>
    <t xml:space="preserve"> 4.01</t>
  </si>
  <si>
    <t xml:space="preserve">  1.67</t>
  </si>
  <si>
    <t xml:space="preserve"> 12.80</t>
  </si>
  <si>
    <t>CO030786</t>
  </si>
  <si>
    <t>-12.0</t>
  </si>
  <si>
    <t xml:space="preserve">  3.30</t>
  </si>
  <si>
    <t xml:space="preserve"> 0.41</t>
  </si>
  <si>
    <t xml:space="preserve">  8.90</t>
  </si>
  <si>
    <t>CO030886</t>
  </si>
  <si>
    <t>0.123</t>
  </si>
  <si>
    <t>-10.6</t>
  </si>
  <si>
    <t xml:space="preserve">  -75</t>
  </si>
  <si>
    <t>CO030986</t>
  </si>
  <si>
    <t xml:space="preserve"> -103</t>
  </si>
  <si>
    <t>- 3.30</t>
  </si>
  <si>
    <t>CO031186</t>
  </si>
  <si>
    <t>0.050</t>
  </si>
  <si>
    <t>-10.8</t>
  </si>
  <si>
    <t>1800</t>
  </si>
  <si>
    <t>2100</t>
  </si>
  <si>
    <t xml:space="preserve"> 0.25</t>
  </si>
  <si>
    <t xml:space="preserve">  6.10</t>
  </si>
  <si>
    <t>CO031686</t>
  </si>
  <si>
    <t>0.100</t>
  </si>
  <si>
    <t>-16.0</t>
  </si>
  <si>
    <t xml:space="preserve"> -0.19</t>
  </si>
  <si>
    <t xml:space="preserve"> -1.19</t>
  </si>
  <si>
    <t>0830</t>
  </si>
  <si>
    <t xml:space="preserve">  2.80</t>
  </si>
  <si>
    <t xml:space="preserve"> 15.00</t>
  </si>
  <si>
    <t>CO040686</t>
  </si>
  <si>
    <t xml:space="preserve"> -3.6</t>
  </si>
  <si>
    <t>0915</t>
  </si>
  <si>
    <t xml:space="preserve">  3.97</t>
  </si>
  <si>
    <t xml:space="preserve">  5.82</t>
  </si>
  <si>
    <t xml:space="preserve">  3.63</t>
  </si>
  <si>
    <t xml:space="preserve"> 0.050</t>
  </si>
  <si>
    <t>OK</t>
  </si>
  <si>
    <t>2200</t>
  </si>
  <si>
    <t>0500</t>
  </si>
  <si>
    <t xml:space="preserve"> 0.31</t>
  </si>
  <si>
    <t xml:space="preserve"> 13.30</t>
  </si>
  <si>
    <t>CO040786</t>
  </si>
  <si>
    <t xml:space="preserve"> -8.3</t>
  </si>
  <si>
    <t>1445</t>
  </si>
  <si>
    <t>0345</t>
  </si>
  <si>
    <t xml:space="preserve">  4.53</t>
  </si>
  <si>
    <t xml:space="preserve"> 11.21</t>
  </si>
  <si>
    <t xml:space="preserve">  2.30</t>
  </si>
  <si>
    <t xml:space="preserve"> 0.300</t>
  </si>
  <si>
    <t>1730</t>
  </si>
  <si>
    <t xml:space="preserve"> 0.89</t>
  </si>
  <si>
    <t>CO040886</t>
  </si>
  <si>
    <t>-19.3</t>
  </si>
  <si>
    <t>1815</t>
  </si>
  <si>
    <t>0245</t>
  </si>
  <si>
    <t xml:space="preserve">  3.49</t>
  </si>
  <si>
    <t xml:space="preserve">  5.17</t>
  </si>
  <si>
    <t xml:space="preserve">  2.13</t>
  </si>
  <si>
    <t xml:space="preserve"> 0.850</t>
  </si>
  <si>
    <t>1600</t>
  </si>
  <si>
    <t xml:space="preserve"> 0.43</t>
  </si>
  <si>
    <t xml:space="preserve"> 14.44</t>
  </si>
  <si>
    <t xml:space="preserve"> 34.44</t>
  </si>
  <si>
    <t>CO053186</t>
  </si>
  <si>
    <t xml:space="preserve"> -7.8</t>
  </si>
  <si>
    <t>1745</t>
  </si>
  <si>
    <t xml:space="preserve"> 20.04</t>
  </si>
  <si>
    <t xml:space="preserve"> 28.66</t>
  </si>
  <si>
    <t xml:space="preserve"> 15.19</t>
  </si>
  <si>
    <t xml:space="preserve"> 0.450</t>
  </si>
  <si>
    <t>1900</t>
  </si>
  <si>
    <t xml:space="preserve"> 0.20</t>
  </si>
  <si>
    <t xml:space="preserve">  7.78</t>
  </si>
  <si>
    <t xml:space="preserve"> 30.56</t>
  </si>
  <si>
    <t>CO061186</t>
  </si>
  <si>
    <t>TC</t>
  </si>
  <si>
    <t xml:space="preserve"> -4.5</t>
  </si>
  <si>
    <t>2000</t>
  </si>
  <si>
    <t>0230</t>
  </si>
  <si>
    <t xml:space="preserve"> 14.58</t>
  </si>
  <si>
    <t xml:space="preserve"> 19.89</t>
  </si>
  <si>
    <t xml:space="preserve"> 11.99</t>
  </si>
  <si>
    <t>1830</t>
  </si>
  <si>
    <t xml:space="preserve"> 0.86</t>
  </si>
  <si>
    <t xml:space="preserve"> 27.78</t>
  </si>
  <si>
    <t>CO070686</t>
  </si>
  <si>
    <t xml:space="preserve"> -8.9</t>
  </si>
  <si>
    <t xml:space="preserve"> 16.79</t>
  </si>
  <si>
    <t xml:space="preserve"> 21.05</t>
  </si>
  <si>
    <t xml:space="preserve"> 14.17</t>
  </si>
  <si>
    <t xml:space="preserve"> 0.925</t>
  </si>
  <si>
    <t>1500</t>
  </si>
  <si>
    <t>2300</t>
  </si>
  <si>
    <t xml:space="preserve"> 12.23</t>
  </si>
  <si>
    <t xml:space="preserve"> 30.00</t>
  </si>
  <si>
    <t>C0072286</t>
  </si>
  <si>
    <t xml:space="preserve"> -5.3</t>
  </si>
  <si>
    <t>1430</t>
  </si>
  <si>
    <t>0015</t>
  </si>
  <si>
    <t xml:space="preserve"> 15.71</t>
  </si>
  <si>
    <t xml:space="preserve"> 24.72</t>
  </si>
  <si>
    <t xml:space="preserve"> 13.34</t>
  </si>
  <si>
    <t xml:space="preserve"> 0.375</t>
  </si>
  <si>
    <t xml:space="preserve"> 0.71</t>
  </si>
  <si>
    <t xml:space="preserve">  7.22</t>
  </si>
  <si>
    <t xml:space="preserve"> 24.44</t>
  </si>
  <si>
    <t>CO072386</t>
  </si>
  <si>
    <t>2015</t>
  </si>
  <si>
    <t xml:space="preserve"> 15.23</t>
  </si>
  <si>
    <t xml:space="preserve"> 18.31</t>
  </si>
  <si>
    <t xml:space="preserve"> 13.52</t>
  </si>
  <si>
    <t xml:space="preserve"> 0.750</t>
  </si>
  <si>
    <t xml:space="preserve"> 0.15</t>
  </si>
  <si>
    <t xml:space="preserve"> 25.56</t>
  </si>
  <si>
    <t>CO072486</t>
  </si>
  <si>
    <t xml:space="preserve"> -4.8</t>
  </si>
  <si>
    <t>1645</t>
  </si>
  <si>
    <t xml:space="preserve"> 14.85</t>
  </si>
  <si>
    <t xml:space="preserve"> 21.64</t>
  </si>
  <si>
    <t xml:space="preserve"> 12.61</t>
  </si>
  <si>
    <t xml:space="preserve"> 11.67</t>
  </si>
  <si>
    <t xml:space="preserve"> 35.00</t>
  </si>
  <si>
    <t>CO080986</t>
  </si>
  <si>
    <t xml:space="preserve"> -6.3</t>
  </si>
  <si>
    <t>1630</t>
  </si>
  <si>
    <t xml:space="preserve"> 23.40</t>
  </si>
  <si>
    <t xml:space="preserve"> 29.14</t>
  </si>
  <si>
    <t xml:space="preserve"> 18.95</t>
  </si>
  <si>
    <t xml:space="preserve"> 0.250</t>
  </si>
  <si>
    <t>2400</t>
  </si>
  <si>
    <t xml:space="preserve"> 13.33</t>
  </si>
  <si>
    <t xml:space="preserve"> 31.11</t>
  </si>
  <si>
    <t>CO081986</t>
  </si>
  <si>
    <t xml:space="preserve"> -2.8</t>
  </si>
  <si>
    <t>1930</t>
  </si>
  <si>
    <t>0615</t>
  </si>
  <si>
    <t xml:space="preserve"> 16.50</t>
  </si>
  <si>
    <t xml:space="preserve"> 24.67</t>
  </si>
  <si>
    <t xml:space="preserve"> 14.45</t>
  </si>
  <si>
    <t xml:space="preserve"> 0.675</t>
  </si>
  <si>
    <t>1300</t>
  </si>
  <si>
    <t xml:space="preserve"> 12.22</t>
  </si>
  <si>
    <t>CO082786</t>
  </si>
  <si>
    <t xml:space="preserve"> -2.6</t>
  </si>
  <si>
    <t>1345</t>
  </si>
  <si>
    <t xml:space="preserve"> 18.32</t>
  </si>
  <si>
    <t xml:space="preserve"> 24.94</t>
  </si>
  <si>
    <t xml:space="preserve"> 15.95</t>
  </si>
  <si>
    <t xml:space="preserve"> 0.325</t>
  </si>
  <si>
    <t xml:space="preserve">  4.44</t>
  </si>
  <si>
    <t xml:space="preserve"> 16.11</t>
  </si>
  <si>
    <t>CO092486</t>
  </si>
  <si>
    <t xml:space="preserve"> -</t>
  </si>
  <si>
    <t xml:space="preserve"> -7.1</t>
  </si>
  <si>
    <t xml:space="preserve"> 0.94</t>
  </si>
  <si>
    <t>CO092586</t>
  </si>
  <si>
    <t>-11.0</t>
  </si>
  <si>
    <t xml:space="preserve"> 0.48</t>
  </si>
  <si>
    <t>CO093086</t>
  </si>
  <si>
    <t>-13.8</t>
  </si>
  <si>
    <t>CO100186</t>
  </si>
  <si>
    <t>-14.4</t>
  </si>
  <si>
    <t>0000</t>
  </si>
  <si>
    <t>0400</t>
  </si>
  <si>
    <t xml:space="preserve">  3.81</t>
  </si>
  <si>
    <t>- 2.22</t>
  </si>
  <si>
    <t xml:space="preserve"> 12.78</t>
  </si>
  <si>
    <t>CO112986</t>
  </si>
  <si>
    <t>0.053</t>
  </si>
  <si>
    <t>-11.1</t>
  </si>
  <si>
    <t xml:space="preserve">  9.44</t>
  </si>
  <si>
    <t>CO120686</t>
  </si>
  <si>
    <t>-10.9</t>
  </si>
  <si>
    <t>0700</t>
  </si>
  <si>
    <t>- 1.11</t>
  </si>
  <si>
    <t xml:space="preserve">  5.56</t>
  </si>
  <si>
    <t>CO120786</t>
  </si>
  <si>
    <t>-13.4</t>
  </si>
  <si>
    <t>0600</t>
  </si>
  <si>
    <t xml:space="preserve"> 0.28</t>
  </si>
  <si>
    <t xml:space="preserve">  3.89</t>
  </si>
  <si>
    <t>CO121986</t>
  </si>
  <si>
    <t>0.110</t>
  </si>
  <si>
    <t>-13.1</t>
  </si>
  <si>
    <t>R&amp;S</t>
  </si>
  <si>
    <t xml:space="preserve"> 10.56</t>
  </si>
  <si>
    <t>CO010387</t>
  </si>
  <si>
    <t xml:space="preserve"> 14.48</t>
  </si>
  <si>
    <t xml:space="preserve"> 1.65</t>
  </si>
  <si>
    <t>- 2.78</t>
  </si>
  <si>
    <t>CO010487</t>
  </si>
  <si>
    <t>0.114</t>
  </si>
  <si>
    <t>-23.9</t>
  </si>
  <si>
    <t xml:space="preserve"> 10.16</t>
  </si>
  <si>
    <t>- 7.22</t>
  </si>
  <si>
    <t xml:space="preserve"> -0.56</t>
  </si>
  <si>
    <t>CO010687</t>
  </si>
  <si>
    <t>0.085</t>
  </si>
  <si>
    <t>-21.8</t>
  </si>
  <si>
    <t>0300</t>
  </si>
  <si>
    <t xml:space="preserve">  6.60</t>
  </si>
  <si>
    <t xml:space="preserve"> 0.76</t>
  </si>
  <si>
    <t>- 3.89</t>
  </si>
  <si>
    <t xml:space="preserve"> 15.56</t>
  </si>
  <si>
    <t>CO012787</t>
  </si>
  <si>
    <t>0.115</t>
  </si>
  <si>
    <t xml:space="preserve"> 2.31</t>
  </si>
  <si>
    <t xml:space="preserve">  8.89</t>
  </si>
  <si>
    <t>CO021287</t>
  </si>
  <si>
    <t>-14.2</t>
  </si>
  <si>
    <t xml:space="preserve"> 19.05</t>
  </si>
  <si>
    <t xml:space="preserve"> 1.42</t>
  </si>
  <si>
    <t>CO022387</t>
  </si>
  <si>
    <t>0.075</t>
  </si>
  <si>
    <t xml:space="preserve"> 11.68</t>
  </si>
  <si>
    <t>- 8.89</t>
  </si>
  <si>
    <t>CO022487</t>
  </si>
  <si>
    <t>0.080</t>
  </si>
  <si>
    <t>-26.4</t>
  </si>
  <si>
    <t xml:space="preserve">  1.27</t>
  </si>
  <si>
    <t xml:space="preserve"> 1.12</t>
  </si>
  <si>
    <t xml:space="preserve"> 18.33</t>
  </si>
  <si>
    <t>CO031287</t>
  </si>
  <si>
    <t>0.882</t>
  </si>
  <si>
    <t xml:space="preserve"> 10.67</t>
  </si>
  <si>
    <t xml:space="preserve"> 1.37</t>
  </si>
  <si>
    <t>- 1.67</t>
  </si>
  <si>
    <t xml:space="preserve">  6.11</t>
  </si>
  <si>
    <t>CO032387</t>
  </si>
  <si>
    <t>-17.6</t>
  </si>
  <si>
    <t>1400</t>
  </si>
  <si>
    <t xml:space="preserve"> 0.74</t>
  </si>
  <si>
    <t xml:space="preserve"> 23.89</t>
  </si>
  <si>
    <t>CO050987</t>
  </si>
  <si>
    <t>-9.95</t>
  </si>
  <si>
    <t>Coleville (precip)</t>
  </si>
  <si>
    <t>CO051087</t>
  </si>
  <si>
    <t>-8.00</t>
  </si>
  <si>
    <t xml:space="preserve"> 0.64</t>
  </si>
  <si>
    <t xml:space="preserve">  9.45</t>
  </si>
  <si>
    <t xml:space="preserve"> 26.11</t>
  </si>
  <si>
    <t>CO051187</t>
  </si>
  <si>
    <t>-8.30</t>
  </si>
  <si>
    <t xml:space="preserve"> 0.30</t>
  </si>
  <si>
    <t xml:space="preserve">  8.88</t>
  </si>
  <si>
    <t>CO051487</t>
  </si>
  <si>
    <t>-2.95</t>
  </si>
  <si>
    <t xml:space="preserve"> 22.78</t>
  </si>
  <si>
    <t>CO051687</t>
  </si>
  <si>
    <t>-6.20</t>
  </si>
  <si>
    <t>3.8889</t>
  </si>
  <si>
    <t>11.667</t>
  </si>
  <si>
    <t>CO052087</t>
  </si>
  <si>
    <t>-5.45</t>
  </si>
  <si>
    <t>11.111</t>
  </si>
  <si>
    <t>24.445</t>
  </si>
  <si>
    <t>CO060687</t>
  </si>
  <si>
    <t xml:space="preserve"> 0.56</t>
  </si>
  <si>
    <t xml:space="preserve"> 6.667</t>
  </si>
  <si>
    <t>23.889</t>
  </si>
  <si>
    <t>CO060787</t>
  </si>
  <si>
    <t>-6.90</t>
  </si>
  <si>
    <t xml:space="preserve"> 5.000</t>
  </si>
  <si>
    <t>27.222</t>
  </si>
  <si>
    <t>CO060987</t>
  </si>
  <si>
    <t>-3.20</t>
  </si>
  <si>
    <t xml:space="preserve"> .279</t>
  </si>
  <si>
    <t>8.8890</t>
  </si>
  <si>
    <t>30.000</t>
  </si>
  <si>
    <t>CO062987</t>
  </si>
  <si>
    <t>-6.25</t>
  </si>
  <si>
    <t xml:space="preserve"> .508</t>
  </si>
  <si>
    <t>13.889</t>
  </si>
  <si>
    <t>32.223</t>
  </si>
  <si>
    <t>CO071587</t>
  </si>
  <si>
    <t>-5.15</t>
  </si>
  <si>
    <t>14.444</t>
  </si>
  <si>
    <t>33.889</t>
  </si>
  <si>
    <t>CO080487</t>
  </si>
  <si>
    <t xml:space="preserve"> -1.9</t>
  </si>
  <si>
    <t xml:space="preserve"> 5.556</t>
  </si>
  <si>
    <t>27.778</t>
  </si>
  <si>
    <t>CO091487</t>
  </si>
  <si>
    <t xml:space="preserve"> -7.9</t>
  </si>
  <si>
    <t>MAMMOTH</t>
  </si>
  <si>
    <t>HAIL</t>
  </si>
  <si>
    <t xml:space="preserve">  1.02</t>
  </si>
  <si>
    <t xml:space="preserve"> 0.46</t>
  </si>
  <si>
    <t>MA101385</t>
  </si>
  <si>
    <t>0.450</t>
  </si>
  <si>
    <t>-14.5</t>
  </si>
  <si>
    <t xml:space="preserve"> -107</t>
  </si>
  <si>
    <t xml:space="preserve">  5.01</t>
  </si>
  <si>
    <t xml:space="preserve"> 24.89</t>
  </si>
  <si>
    <t xml:space="preserve"> 3.05</t>
  </si>
  <si>
    <t>MA102285</t>
  </si>
  <si>
    <t>0.240</t>
  </si>
  <si>
    <t>-14.7</t>
  </si>
  <si>
    <t xml:space="preserve"> -106</t>
  </si>
  <si>
    <t xml:space="preserve">  0.12</t>
  </si>
  <si>
    <t xml:space="preserve"> -1.72</t>
  </si>
  <si>
    <t xml:space="preserve"> 78.74</t>
  </si>
  <si>
    <t xml:space="preserve"> 4.27</t>
  </si>
  <si>
    <t>-24.40</t>
  </si>
  <si>
    <t>MA111185</t>
  </si>
  <si>
    <t>-15.1</t>
  </si>
  <si>
    <t xml:space="preserve"> -104</t>
  </si>
  <si>
    <t>-103</t>
  </si>
  <si>
    <t xml:space="preserve"> -3.65</t>
  </si>
  <si>
    <t xml:space="preserve"> -9.42</t>
  </si>
  <si>
    <t xml:space="preserve">  4.57</t>
  </si>
  <si>
    <t>MA111485</t>
  </si>
  <si>
    <t>-22.8</t>
  </si>
  <si>
    <t xml:space="preserve"> -179</t>
  </si>
  <si>
    <t>-22.6</t>
  </si>
  <si>
    <t>MA112185</t>
  </si>
  <si>
    <t>-15.7</t>
  </si>
  <si>
    <t xml:space="preserve"> -126</t>
  </si>
  <si>
    <t>-123</t>
  </si>
  <si>
    <t xml:space="preserve"> 33.53</t>
  </si>
  <si>
    <t xml:space="preserve"> 2.92</t>
  </si>
  <si>
    <t>MA112685</t>
  </si>
  <si>
    <t>0.090</t>
  </si>
  <si>
    <t xml:space="preserve"> -134</t>
  </si>
  <si>
    <t xml:space="preserve"> 41.15</t>
  </si>
  <si>
    <t xml:space="preserve"> 1.77</t>
  </si>
  <si>
    <t>MA120285</t>
  </si>
  <si>
    <t>0.060</t>
  </si>
  <si>
    <t>-18.5</t>
  </si>
  <si>
    <t xml:space="preserve"> -140</t>
  </si>
  <si>
    <t xml:space="preserve"> 56.64</t>
  </si>
  <si>
    <t xml:space="preserve"> 5.46</t>
  </si>
  <si>
    <t>MA120485</t>
  </si>
  <si>
    <t>-15.9</t>
  </si>
  <si>
    <t xml:space="preserve">  0.64</t>
  </si>
  <si>
    <t>- 5.60</t>
  </si>
  <si>
    <t>MA120785</t>
  </si>
  <si>
    <t>-13.7</t>
  </si>
  <si>
    <t xml:space="preserve">  2.04</t>
  </si>
  <si>
    <t xml:space="preserve"> -5.81</t>
  </si>
  <si>
    <t>-12.80</t>
  </si>
  <si>
    <t>- 0.60</t>
  </si>
  <si>
    <t>MA121185</t>
  </si>
  <si>
    <t xml:space="preserve">  5.14</t>
  </si>
  <si>
    <t>-16.48</t>
  </si>
  <si>
    <t xml:space="preserve">  5.33</t>
  </si>
  <si>
    <t xml:space="preserve">  3.90</t>
  </si>
  <si>
    <t>MA122985</t>
  </si>
  <si>
    <t>0.310</t>
  </si>
  <si>
    <t>1045</t>
  </si>
  <si>
    <t xml:space="preserve">  2.01</t>
  </si>
  <si>
    <t xml:space="preserve">  0.11</t>
  </si>
  <si>
    <t xml:space="preserve">  3.29</t>
  </si>
  <si>
    <t xml:space="preserve"> 1.500</t>
  </si>
  <si>
    <t xml:space="preserve"> 30.48</t>
  </si>
  <si>
    <t xml:space="preserve"> 4.70</t>
  </si>
  <si>
    <t>MA010496</t>
  </si>
  <si>
    <t>0.150</t>
  </si>
  <si>
    <t>-18.0</t>
  </si>
  <si>
    <t>- 1.70</t>
  </si>
  <si>
    <t>MA011486</t>
  </si>
  <si>
    <t>-12.6</t>
  </si>
  <si>
    <t xml:space="preserve">  -81</t>
  </si>
  <si>
    <t>MA011686</t>
  </si>
  <si>
    <t xml:space="preserve"> -9.2</t>
  </si>
  <si>
    <t xml:space="preserve">  -63</t>
  </si>
  <si>
    <t>-63</t>
  </si>
  <si>
    <t xml:space="preserve">  4.02</t>
  </si>
  <si>
    <t xml:space="preserve">  2.89</t>
  </si>
  <si>
    <t>0200</t>
  </si>
  <si>
    <t xml:space="preserve"> 0.08</t>
  </si>
  <si>
    <t>MA012086</t>
  </si>
  <si>
    <t xml:space="preserve"> -9.4</t>
  </si>
  <si>
    <t xml:space="preserve">  -57</t>
  </si>
  <si>
    <t>-9.3</t>
  </si>
  <si>
    <t xml:space="preserve"> -0.50</t>
  </si>
  <si>
    <t xml:space="preserve"> 3.86</t>
  </si>
  <si>
    <t>MA012986</t>
  </si>
  <si>
    <t>0.130</t>
  </si>
  <si>
    <t>-21.1</t>
  </si>
  <si>
    <t xml:space="preserve"> -162</t>
  </si>
  <si>
    <t xml:space="preserve">  2.10</t>
  </si>
  <si>
    <t xml:space="preserve"> -1.03</t>
  </si>
  <si>
    <t>1130</t>
  </si>
  <si>
    <t>MA013086</t>
  </si>
  <si>
    <t>-14.1</t>
  </si>
  <si>
    <t xml:space="preserve"> -105</t>
  </si>
  <si>
    <t xml:space="preserve">  1.69</t>
  </si>
  <si>
    <t xml:space="preserve"> -1.58</t>
  </si>
  <si>
    <t>MA020286</t>
  </si>
  <si>
    <t xml:space="preserve"> -8.7</t>
  </si>
  <si>
    <t xml:space="preserve">  -52</t>
  </si>
  <si>
    <t xml:space="preserve"> -2.88</t>
  </si>
  <si>
    <t xml:space="preserve">  5.84</t>
  </si>
  <si>
    <t>-21.00</t>
  </si>
  <si>
    <t>MA020586</t>
  </si>
  <si>
    <t>0.020</t>
  </si>
  <si>
    <t xml:space="preserve"> 60.45</t>
  </si>
  <si>
    <t xml:space="preserve"> 8.31</t>
  </si>
  <si>
    <t xml:space="preserve">  1.70</t>
  </si>
  <si>
    <t>MA021286</t>
  </si>
  <si>
    <t>0.137</t>
  </si>
  <si>
    <t>-20.0</t>
  </si>
  <si>
    <t xml:space="preserve"> -155</t>
  </si>
  <si>
    <t>-155</t>
  </si>
  <si>
    <t>S&amp;R</t>
  </si>
  <si>
    <t>160.53</t>
  </si>
  <si>
    <t>19.89</t>
  </si>
  <si>
    <t>MA021486</t>
  </si>
  <si>
    <t>0.124</t>
  </si>
  <si>
    <t xml:space="preserve">  -97</t>
  </si>
  <si>
    <t>-96</t>
  </si>
  <si>
    <t xml:space="preserve">  6.86</t>
  </si>
  <si>
    <t xml:space="preserve"> 5.16</t>
  </si>
  <si>
    <t>- 3.33</t>
  </si>
  <si>
    <t>MA021886</t>
  </si>
  <si>
    <t>0.752</t>
  </si>
  <si>
    <t xml:space="preserve">  -86</t>
  </si>
  <si>
    <t xml:space="preserve">  2.51</t>
  </si>
  <si>
    <t xml:space="preserve"> -2.80</t>
  </si>
  <si>
    <t xml:space="preserve"> 35.56</t>
  </si>
  <si>
    <t xml:space="preserve"> 2.85</t>
  </si>
  <si>
    <t>- 6.70</t>
  </si>
  <si>
    <t>MA021986</t>
  </si>
  <si>
    <t xml:space="preserve">  -70</t>
  </si>
  <si>
    <t xml:space="preserve"> -1.59</t>
  </si>
  <si>
    <t xml:space="preserve"> -5.87</t>
  </si>
  <si>
    <t>-15.00</t>
  </si>
  <si>
    <t>MA022086</t>
  </si>
  <si>
    <t xml:space="preserve">  -87</t>
  </si>
  <si>
    <t xml:space="preserve">  0.08</t>
  </si>
  <si>
    <t>-15.07</t>
  </si>
  <si>
    <t xml:space="preserve">  6.73</t>
  </si>
  <si>
    <t>49.53</t>
  </si>
  <si>
    <t>MA030886</t>
  </si>
  <si>
    <t>0.136</t>
  </si>
  <si>
    <t>-11.4</t>
  </si>
  <si>
    <t>-11.5</t>
  </si>
  <si>
    <t>MA031286</t>
  </si>
  <si>
    <t xml:space="preserve">  3.27</t>
  </si>
  <si>
    <t xml:space="preserve"> -5.86</t>
  </si>
  <si>
    <t>MA031386</t>
  </si>
  <si>
    <t xml:space="preserve">  1.85</t>
  </si>
  <si>
    <t>-17.59</t>
  </si>
  <si>
    <t xml:space="preserve"> 20.32</t>
  </si>
  <si>
    <t>MA031586</t>
  </si>
  <si>
    <t>-23.3</t>
  </si>
  <si>
    <t xml:space="preserve">  0.66</t>
  </si>
  <si>
    <t>-17.57</t>
  </si>
  <si>
    <t xml:space="preserve"> 1.07</t>
  </si>
  <si>
    <t>MA040586</t>
  </si>
  <si>
    <t>0.140</t>
  </si>
  <si>
    <t xml:space="preserve">  2.60</t>
  </si>
  <si>
    <t xml:space="preserve"> -3.25</t>
  </si>
  <si>
    <t>0100</t>
  </si>
  <si>
    <t xml:space="preserve">  6.35</t>
  </si>
  <si>
    <t>MA041286</t>
  </si>
  <si>
    <t xml:space="preserve"> -9.1</t>
  </si>
  <si>
    <t xml:space="preserve">  5.09</t>
  </si>
  <si>
    <t xml:space="preserve"> -6.99</t>
  </si>
  <si>
    <t>0730</t>
  </si>
  <si>
    <t>- 4.40</t>
  </si>
  <si>
    <t>MA041586</t>
  </si>
  <si>
    <t xml:space="preserve">  2.83</t>
  </si>
  <si>
    <t xml:space="preserve"> -5.71</t>
  </si>
  <si>
    <t>- 0.56</t>
  </si>
  <si>
    <t>MA042586</t>
  </si>
  <si>
    <t xml:space="preserve"> -8.0</t>
  </si>
  <si>
    <t xml:space="preserve">  0.77</t>
  </si>
  <si>
    <t xml:space="preserve"> -0.69</t>
  </si>
  <si>
    <t>MA050586</t>
  </si>
  <si>
    <t xml:space="preserve">  8.74</t>
  </si>
  <si>
    <t xml:space="preserve"> -5.12</t>
  </si>
  <si>
    <t>-11.10</t>
  </si>
  <si>
    <t>MA050686</t>
  </si>
  <si>
    <t xml:space="preserve"> -0.20</t>
  </si>
  <si>
    <t>-10.35</t>
  </si>
  <si>
    <t xml:space="preserve"> 26.67</t>
  </si>
  <si>
    <t>MA053086</t>
  </si>
  <si>
    <t xml:space="preserve"> -6.6</t>
  </si>
  <si>
    <t>1230</t>
  </si>
  <si>
    <t xml:space="preserve"> 15.37</t>
  </si>
  <si>
    <t xml:space="preserve"> 23.94</t>
  </si>
  <si>
    <t xml:space="preserve"> 11.37</t>
  </si>
  <si>
    <t xml:space="preserve"> 0.425</t>
  </si>
  <si>
    <t>MA072486</t>
  </si>
  <si>
    <t>1845</t>
  </si>
  <si>
    <t xml:space="preserve"> 10.01</t>
  </si>
  <si>
    <t xml:space="preserve"> 18.90</t>
  </si>
  <si>
    <t xml:space="preserve">  7.67</t>
  </si>
  <si>
    <t xml:space="preserve"> 0.800</t>
  </si>
  <si>
    <t>MA091786</t>
  </si>
  <si>
    <t xml:space="preserve"> -9.9</t>
  </si>
  <si>
    <t>0925</t>
  </si>
  <si>
    <t>MA092486</t>
  </si>
  <si>
    <t>LAKE_ID</t>
  </si>
  <si>
    <t>SAMPLE_DAT</t>
  </si>
  <si>
    <t>SAMP_DEPTH</t>
  </si>
  <si>
    <t>WATER_TEMP</t>
  </si>
  <si>
    <t>LAB_ID</t>
  </si>
  <si>
    <t>DAT_SUB</t>
  </si>
  <si>
    <t>O_18DUPLIC</t>
  </si>
  <si>
    <t>DEUT_DUPLI</t>
  </si>
  <si>
    <t>Mono Lake</t>
  </si>
  <si>
    <t>MLOD850712-.02</t>
  </si>
  <si>
    <t>MLOD#1</t>
  </si>
  <si>
    <t>IB</t>
  </si>
  <si>
    <t>Jungle dc</t>
  </si>
  <si>
    <t>MLOD850712-.02#2</t>
  </si>
  <si>
    <t>MLOD#2</t>
  </si>
  <si>
    <t>MLOD850712-1.00</t>
  </si>
  <si>
    <t>MLOD#3</t>
  </si>
  <si>
    <t>MLOD850712-3.00</t>
  </si>
  <si>
    <t>MLOD#4</t>
  </si>
  <si>
    <t>MLOD850712-10.00</t>
  </si>
  <si>
    <t>MLOD#5</t>
  </si>
  <si>
    <t>MLOD850712-18.00</t>
  </si>
  <si>
    <t>MLOD#6</t>
  </si>
  <si>
    <t>RUBY VALLEY</t>
  </si>
  <si>
    <t>0530</t>
  </si>
  <si>
    <t>RU011686</t>
  </si>
  <si>
    <t xml:space="preserve">  -88</t>
  </si>
  <si>
    <t>-91</t>
  </si>
  <si>
    <t>0330</t>
  </si>
  <si>
    <t>RU012086</t>
  </si>
  <si>
    <t>0.250</t>
  </si>
  <si>
    <t>-11.6</t>
  </si>
  <si>
    <t>- 7.20</t>
  </si>
  <si>
    <t>RU012386</t>
  </si>
  <si>
    <t xml:space="preserve">  -79</t>
  </si>
  <si>
    <t>1530</t>
  </si>
  <si>
    <t>RU013086</t>
  </si>
  <si>
    <t>-17.7</t>
  </si>
  <si>
    <t>2030</t>
  </si>
  <si>
    <t>RU020286</t>
  </si>
  <si>
    <t xml:space="preserve">  -71</t>
  </si>
  <si>
    <t>-73</t>
  </si>
  <si>
    <t>0945</t>
  </si>
  <si>
    <t>1330</t>
  </si>
  <si>
    <t>- 9.40</t>
  </si>
  <si>
    <t>RU020486</t>
  </si>
  <si>
    <t>0.440</t>
  </si>
  <si>
    <t>0630</t>
  </si>
  <si>
    <t>1115</t>
  </si>
  <si>
    <t xml:space="preserve">  5.08</t>
  </si>
  <si>
    <t>RU020886</t>
  </si>
  <si>
    <t>-20.4</t>
  </si>
  <si>
    <t xml:space="preserve"> -147</t>
  </si>
  <si>
    <t>-13.90</t>
  </si>
  <si>
    <t>RU021286</t>
  </si>
  <si>
    <t>0.095</t>
  </si>
  <si>
    <t xml:space="preserve"> -154</t>
  </si>
  <si>
    <t>0745</t>
  </si>
  <si>
    <t>RU021386</t>
  </si>
  <si>
    <t>-11.3</t>
  </si>
  <si>
    <t xml:space="preserve">  -85</t>
  </si>
  <si>
    <t xml:space="preserve">  7.58</t>
  </si>
  <si>
    <t xml:space="preserve">  2.82</t>
  </si>
  <si>
    <t>1540</t>
  </si>
  <si>
    <t>1720</t>
  </si>
  <si>
    <t>RU021586</t>
  </si>
  <si>
    <t xml:space="preserve">  6.91</t>
  </si>
  <si>
    <t xml:space="preserve">  3.64</t>
  </si>
  <si>
    <t>1615</t>
  </si>
  <si>
    <t xml:space="preserve"> 2.90</t>
  </si>
  <si>
    <t>RU021686</t>
  </si>
  <si>
    <t xml:space="preserve"> -108</t>
  </si>
  <si>
    <t xml:space="preserve">  7.71</t>
  </si>
  <si>
    <t xml:space="preserve">  2.44</t>
  </si>
  <si>
    <t>1100</t>
  </si>
  <si>
    <t xml:space="preserve"> 2.18</t>
  </si>
  <si>
    <t>RU021886</t>
  </si>
  <si>
    <t>-17.1</t>
  </si>
  <si>
    <t>-137</t>
  </si>
  <si>
    <t xml:space="preserve">  8.92</t>
  </si>
  <si>
    <t xml:space="preserve">  2.33</t>
  </si>
  <si>
    <t xml:space="preserve"> 0.38</t>
  </si>
  <si>
    <t>RU022186</t>
  </si>
  <si>
    <t>-124</t>
  </si>
  <si>
    <t xml:space="preserve">  9.48</t>
  </si>
  <si>
    <t xml:space="preserve">  0.84</t>
  </si>
  <si>
    <t xml:space="preserve"> 19.40</t>
  </si>
  <si>
    <t>RU030286</t>
  </si>
  <si>
    <t xml:space="preserve"> 0.97</t>
  </si>
  <si>
    <t>RU030886</t>
  </si>
  <si>
    <t xml:space="preserve">  -94</t>
  </si>
  <si>
    <t>-94</t>
  </si>
  <si>
    <t xml:space="preserve"> 0.66</t>
  </si>
  <si>
    <t xml:space="preserve">  7.80</t>
  </si>
  <si>
    <t>RU031186</t>
  </si>
  <si>
    <t>RU031286</t>
  </si>
  <si>
    <t xml:space="preserve"> 0.84</t>
  </si>
  <si>
    <t>RU031686</t>
  </si>
  <si>
    <t>-18.7</t>
  </si>
  <si>
    <t>-18.8</t>
  </si>
  <si>
    <t xml:space="preserve"> 0.18</t>
  </si>
  <si>
    <t>RU040186</t>
  </si>
  <si>
    <t xml:space="preserve"> -4.3</t>
  </si>
  <si>
    <t xml:space="preserve">  7.04</t>
  </si>
  <si>
    <t xml:space="preserve">  4.91</t>
  </si>
  <si>
    <t>RU040786</t>
  </si>
  <si>
    <t>-10.0</t>
  </si>
  <si>
    <t xml:space="preserve"> 10.33</t>
  </si>
  <si>
    <t xml:space="preserve">  0.58</t>
  </si>
  <si>
    <t>0215</t>
  </si>
  <si>
    <t xml:space="preserve"> 0.99</t>
  </si>
  <si>
    <t>RU040986</t>
  </si>
  <si>
    <t xml:space="preserve">  9.16</t>
  </si>
  <si>
    <t>1415</t>
  </si>
  <si>
    <t>1145</t>
  </si>
  <si>
    <t xml:space="preserve"> 12.70</t>
  </si>
  <si>
    <t xml:space="preserve"> 0.91</t>
  </si>
  <si>
    <t>- 5.00</t>
  </si>
  <si>
    <t>RU041286</t>
  </si>
  <si>
    <t>0.072</t>
  </si>
  <si>
    <t xml:space="preserve">  6.94</t>
  </si>
  <si>
    <t xml:space="preserve"> -3.89</t>
  </si>
  <si>
    <t xml:space="preserve">  7.20</t>
  </si>
  <si>
    <t>RU042286</t>
  </si>
  <si>
    <t>1915</t>
  </si>
  <si>
    <t xml:space="preserve"> 11.84</t>
  </si>
  <si>
    <t xml:space="preserve"> 12.99</t>
  </si>
  <si>
    <t xml:space="preserve"> 11.14</t>
  </si>
  <si>
    <t xml:space="preserve"> 1.40</t>
  </si>
  <si>
    <t>RU042386</t>
  </si>
  <si>
    <t>0845</t>
  </si>
  <si>
    <t xml:space="preserve">  5.22</t>
  </si>
  <si>
    <t xml:space="preserve"> 11.65</t>
  </si>
  <si>
    <t xml:space="preserve">  2.45</t>
  </si>
  <si>
    <t xml:space="preserve"> 1.250</t>
  </si>
  <si>
    <t xml:space="preserve"> 0.58</t>
  </si>
  <si>
    <t>RU042586</t>
  </si>
  <si>
    <t>-12.2</t>
  </si>
  <si>
    <t>0030</t>
  </si>
  <si>
    <t xml:space="preserve">  4.58</t>
  </si>
  <si>
    <t xml:space="preserve">  8.13</t>
  </si>
  <si>
    <t>0415</t>
  </si>
  <si>
    <t>RU050486</t>
  </si>
  <si>
    <t xml:space="preserve">  4.27</t>
  </si>
  <si>
    <t xml:space="preserve">  0.61</t>
  </si>
  <si>
    <t xml:space="preserve"> 0.350</t>
  </si>
  <si>
    <t>1545</t>
  </si>
  <si>
    <t>0430</t>
  </si>
  <si>
    <t xml:space="preserve"> 0.53</t>
  </si>
  <si>
    <t>RU050586</t>
  </si>
  <si>
    <t>-18.2</t>
  </si>
  <si>
    <t xml:space="preserve">  4.81</t>
  </si>
  <si>
    <t xml:space="preserve"> 0.150</t>
  </si>
  <si>
    <t xml:space="preserve"> 0.69</t>
  </si>
  <si>
    <t xml:space="preserve">  5.55</t>
  </si>
  <si>
    <t>RU050786</t>
  </si>
  <si>
    <t>-15.5</t>
  </si>
  <si>
    <t>2230</t>
  </si>
  <si>
    <t xml:space="preserve">  3.03</t>
  </si>
  <si>
    <t xml:space="preserve">  4.40</t>
  </si>
  <si>
    <t xml:space="preserve">  1.55</t>
  </si>
  <si>
    <t xml:space="preserve"> 0.575</t>
  </si>
  <si>
    <t>RU051086</t>
  </si>
  <si>
    <t>0545</t>
  </si>
  <si>
    <t xml:space="preserve">  6.17</t>
  </si>
  <si>
    <t xml:space="preserve">  4.39</t>
  </si>
  <si>
    <t xml:space="preserve"> 0.625</t>
  </si>
  <si>
    <t xml:space="preserve"> 20.00</t>
  </si>
  <si>
    <t>RU072386</t>
  </si>
  <si>
    <t xml:space="preserve"> -6.0</t>
  </si>
  <si>
    <t>2130</t>
  </si>
  <si>
    <t xml:space="preserve"> 14.54</t>
  </si>
  <si>
    <t xml:space="preserve"> 17.00</t>
  </si>
  <si>
    <t xml:space="preserve"> 13.44</t>
  </si>
  <si>
    <t xml:space="preserve"> 0.175</t>
  </si>
  <si>
    <t>RU082086</t>
  </si>
  <si>
    <t xml:space="preserve"> -5.5</t>
  </si>
  <si>
    <t>1215</t>
  </si>
  <si>
    <t xml:space="preserve"> 22.16</t>
  </si>
  <si>
    <t xml:space="preserve"> 24.84</t>
  </si>
  <si>
    <t xml:space="preserve"> 19.44</t>
  </si>
  <si>
    <t>1030</t>
  </si>
  <si>
    <t>RU090886</t>
  </si>
  <si>
    <t xml:space="preserve"> -1.4</t>
  </si>
  <si>
    <t>1015</t>
  </si>
  <si>
    <t xml:space="preserve"> 17.45</t>
  </si>
  <si>
    <t xml:space="preserve"> 20.56</t>
  </si>
  <si>
    <t xml:space="preserve"> 14.52</t>
  </si>
  <si>
    <t>RU091786</t>
  </si>
  <si>
    <t>2215</t>
  </si>
  <si>
    <t xml:space="preserve">  8.33</t>
  </si>
  <si>
    <t xml:space="preserve">  9.57</t>
  </si>
  <si>
    <t>RU091986</t>
  </si>
  <si>
    <t xml:space="preserve"> -8.5</t>
  </si>
  <si>
    <t xml:space="preserve">  1.11</t>
  </si>
  <si>
    <t xml:space="preserve"> 17.78</t>
  </si>
  <si>
    <t>RU092486</t>
  </si>
  <si>
    <t>1245</t>
  </si>
  <si>
    <t>RU092586</t>
  </si>
  <si>
    <t>RU093086</t>
  </si>
  <si>
    <t>-13.9</t>
  </si>
  <si>
    <t>2045</t>
  </si>
  <si>
    <t>RU100186</t>
  </si>
  <si>
    <t>-17.4</t>
  </si>
  <si>
    <t>0445</t>
  </si>
  <si>
    <t xml:space="preserve"> 2.67</t>
  </si>
  <si>
    <t>RU101886</t>
  </si>
  <si>
    <t>2245</t>
  </si>
  <si>
    <t>- 6.67</t>
  </si>
  <si>
    <t>RU110686</t>
  </si>
  <si>
    <t>0.079</t>
  </si>
  <si>
    <t>RU112186</t>
  </si>
  <si>
    <t>1940</t>
  </si>
  <si>
    <t xml:space="preserve">  0.51</t>
  </si>
  <si>
    <t>- 7.78</t>
  </si>
  <si>
    <t>RU112286</t>
  </si>
  <si>
    <t>0.600</t>
  </si>
  <si>
    <t>-14.6</t>
  </si>
  <si>
    <t>0130</t>
  </si>
  <si>
    <t>RU010187</t>
  </si>
  <si>
    <t>0.264</t>
  </si>
  <si>
    <t>-12.4</t>
  </si>
  <si>
    <t xml:space="preserve"> 15.75</t>
  </si>
  <si>
    <t>RU010487</t>
  </si>
  <si>
    <t>0.056</t>
  </si>
  <si>
    <t>0645</t>
  </si>
  <si>
    <t>-10.56</t>
  </si>
  <si>
    <t>RU012887</t>
  </si>
  <si>
    <t>0.113</t>
  </si>
  <si>
    <t>-16.7</t>
  </si>
  <si>
    <t>RU021387</t>
  </si>
  <si>
    <t>-15.0</t>
  </si>
  <si>
    <t>-15.56</t>
  </si>
  <si>
    <t>RU021487</t>
  </si>
  <si>
    <t>0720</t>
  </si>
  <si>
    <t>RU021887</t>
  </si>
  <si>
    <t>0.065</t>
  </si>
  <si>
    <t>-19.6</t>
  </si>
  <si>
    <t>RU022387</t>
  </si>
  <si>
    <t>0.041</t>
  </si>
  <si>
    <t>-21.6</t>
  </si>
  <si>
    <t xml:space="preserve"> 2.01</t>
  </si>
  <si>
    <t>RU030687</t>
  </si>
  <si>
    <t>-15.4</t>
  </si>
  <si>
    <t>2010</t>
  </si>
  <si>
    <t xml:space="preserve"> 24.13</t>
  </si>
  <si>
    <t xml:space="preserve"> 2.03</t>
  </si>
  <si>
    <t>RU031487</t>
  </si>
  <si>
    <t>0.084</t>
  </si>
  <si>
    <t xml:space="preserve"> 0.36</t>
  </si>
  <si>
    <t>-</t>
  </si>
  <si>
    <t>NO</t>
  </si>
  <si>
    <t>RU031987</t>
  </si>
  <si>
    <t>-16.3</t>
  </si>
  <si>
    <t>RU040487</t>
  </si>
  <si>
    <t>1515</t>
  </si>
  <si>
    <t>RU051487</t>
  </si>
  <si>
    <t>-8.60</t>
  </si>
  <si>
    <t>Ruby Valley (precip)</t>
  </si>
  <si>
    <t xml:space="preserve"> 17.22</t>
  </si>
  <si>
    <t>RU051687</t>
  </si>
  <si>
    <t xml:space="preserve"> 1.04</t>
  </si>
  <si>
    <t>RU051787</t>
  </si>
  <si>
    <t>-18.1</t>
  </si>
  <si>
    <t xml:space="preserve"> 6.111</t>
  </si>
  <si>
    <t>19.445</t>
  </si>
  <si>
    <t>RU051987</t>
  </si>
  <si>
    <t>-11.2</t>
  </si>
  <si>
    <t xml:space="preserve"> 1.111</t>
  </si>
  <si>
    <t>12.778</t>
  </si>
  <si>
    <t>RU052187</t>
  </si>
  <si>
    <t>0.254</t>
  </si>
  <si>
    <t>10.556</t>
  </si>
  <si>
    <t>RU060687</t>
  </si>
  <si>
    <t>-4.75</t>
  </si>
  <si>
    <t>Ruby Valley (precip</t>
  </si>
  <si>
    <t>4.4445</t>
  </si>
  <si>
    <t>23.334</t>
  </si>
  <si>
    <t>RU062187</t>
  </si>
  <si>
    <t>-6.40</t>
  </si>
  <si>
    <t xml:space="preserve"> .737</t>
  </si>
  <si>
    <t xml:space="preserve"> 9.444</t>
  </si>
  <si>
    <t>21.667</t>
  </si>
  <si>
    <t>RU072187</t>
  </si>
  <si>
    <t>-14.9</t>
  </si>
  <si>
    <t>TAHOE MEADOWS</t>
  </si>
  <si>
    <t>TA102285</t>
  </si>
  <si>
    <t>-20.2</t>
  </si>
  <si>
    <t xml:space="preserve"> -151</t>
  </si>
  <si>
    <t>-20.3</t>
  </si>
  <si>
    <t xml:space="preserve"> 68.58</t>
  </si>
  <si>
    <t>TA111085</t>
  </si>
  <si>
    <t>-14.3</t>
  </si>
  <si>
    <t xml:space="preserve">  -93</t>
  </si>
  <si>
    <t xml:space="preserve"> -8.23</t>
  </si>
  <si>
    <t xml:space="preserve"> -6.71</t>
  </si>
  <si>
    <t>-12.31</t>
  </si>
  <si>
    <t xml:space="preserve"> 4.450</t>
  </si>
  <si>
    <t xml:space="preserve"> 11.94</t>
  </si>
  <si>
    <t>TA111785</t>
  </si>
  <si>
    <t>-12.3</t>
  </si>
  <si>
    <t xml:space="preserve">  -89</t>
  </si>
  <si>
    <t>0315</t>
  </si>
  <si>
    <t xml:space="preserve"> -9.15</t>
  </si>
  <si>
    <t xml:space="preserve"> -7.85</t>
  </si>
  <si>
    <t>-11.06</t>
  </si>
  <si>
    <t xml:space="preserve"> 0.075</t>
  </si>
  <si>
    <t xml:space="preserve"> 36.83</t>
  </si>
  <si>
    <t>TA112485</t>
  </si>
  <si>
    <t>-20.1</t>
  </si>
  <si>
    <t xml:space="preserve"> -156</t>
  </si>
  <si>
    <t xml:space="preserve"> -1.63</t>
  </si>
  <si>
    <t xml:space="preserve"> -1.26</t>
  </si>
  <si>
    <t xml:space="preserve"> -2.02</t>
  </si>
  <si>
    <t xml:space="preserve"> 1.200</t>
  </si>
  <si>
    <t xml:space="preserve"> 38.86</t>
  </si>
  <si>
    <t xml:space="preserve"> 6.63</t>
  </si>
  <si>
    <t>TA112785</t>
  </si>
  <si>
    <t>0.170</t>
  </si>
  <si>
    <t xml:space="preserve"> -121</t>
  </si>
  <si>
    <t xml:space="preserve"> -3.52</t>
  </si>
  <si>
    <t xml:space="preserve"> -1.88</t>
  </si>
  <si>
    <t xml:space="preserve"> -6.01</t>
  </si>
  <si>
    <t xml:space="preserve"> 36.80</t>
  </si>
  <si>
    <t xml:space="preserve"> 8.97</t>
  </si>
  <si>
    <t>TA120385</t>
  </si>
  <si>
    <t>-98</t>
  </si>
  <si>
    <t>1715</t>
  </si>
  <si>
    <t xml:space="preserve"> -1.31</t>
  </si>
  <si>
    <t xml:space="preserve">  0.47</t>
  </si>
  <si>
    <t xml:space="preserve"> -4.66</t>
  </si>
  <si>
    <t xml:space="preserve"> 3.300</t>
  </si>
  <si>
    <t xml:space="preserve"> 16.00</t>
  </si>
  <si>
    <t>TA120885</t>
  </si>
  <si>
    <t xml:space="preserve"> -9.5</t>
  </si>
  <si>
    <t xml:space="preserve">  -59</t>
  </si>
  <si>
    <t>-57</t>
  </si>
  <si>
    <t xml:space="preserve"> -4.90</t>
  </si>
  <si>
    <t xml:space="preserve"> -1.47</t>
  </si>
  <si>
    <t xml:space="preserve"> -6.00</t>
  </si>
  <si>
    <t xml:space="preserve"> 0.225</t>
  </si>
  <si>
    <t>AFTER</t>
  </si>
  <si>
    <t>NOON</t>
  </si>
  <si>
    <t>-18.30</t>
  </si>
  <si>
    <t>TA121285</t>
  </si>
  <si>
    <t>0.120</t>
  </si>
  <si>
    <t>-21.2</t>
  </si>
  <si>
    <t>-158</t>
  </si>
  <si>
    <t>-13.78</t>
  </si>
  <si>
    <t>-12.93</t>
  </si>
  <si>
    <t>-14.71</t>
  </si>
  <si>
    <t>EARLY</t>
  </si>
  <si>
    <t>MORN</t>
  </si>
  <si>
    <t xml:space="preserve"> 14.22</t>
  </si>
  <si>
    <t xml:space="preserve"> 2.51</t>
  </si>
  <si>
    <t>- 8.30</t>
  </si>
  <si>
    <t xml:space="preserve"> 15.60</t>
  </si>
  <si>
    <t>TA123085</t>
  </si>
  <si>
    <t>0.180</t>
  </si>
  <si>
    <t>-16.6</t>
  </si>
  <si>
    <t xml:space="preserve"> -0.16</t>
  </si>
  <si>
    <t xml:space="preserve"> -0.98</t>
  </si>
  <si>
    <t xml:space="preserve"> 1.025</t>
  </si>
  <si>
    <t xml:space="preserve"> 29.46</t>
  </si>
  <si>
    <t>TA010486</t>
  </si>
  <si>
    <t xml:space="preserve"> -127</t>
  </si>
  <si>
    <t xml:space="preserve"> -0.46</t>
  </si>
  <si>
    <t xml:space="preserve">  0.82</t>
  </si>
  <si>
    <t xml:space="preserve"> -1.87</t>
  </si>
  <si>
    <t xml:space="preserve"> 1.800</t>
  </si>
  <si>
    <t xml:space="preserve"> 32.56</t>
  </si>
  <si>
    <t xml:space="preserve"> 6.30</t>
  </si>
  <si>
    <t>TA011686</t>
  </si>
  <si>
    <t>0.200</t>
  </si>
  <si>
    <t xml:space="preserve">  -78</t>
  </si>
  <si>
    <t>2345</t>
  </si>
  <si>
    <t xml:space="preserve"> -0.49</t>
  </si>
  <si>
    <t xml:space="preserve">  0.38</t>
  </si>
  <si>
    <t xml:space="preserve"> -1.51</t>
  </si>
  <si>
    <t xml:space="preserve"> 2.350</t>
  </si>
  <si>
    <t xml:space="preserve">  1.78</t>
  </si>
  <si>
    <t>TA012086</t>
  </si>
  <si>
    <t xml:space="preserve"> -9.3</t>
  </si>
  <si>
    <t xml:space="preserve">  -58</t>
  </si>
  <si>
    <t>-58</t>
  </si>
  <si>
    <t xml:space="preserve"> -2.23</t>
  </si>
  <si>
    <t xml:space="preserve"> -2.14</t>
  </si>
  <si>
    <t xml:space="preserve"> -2.36</t>
  </si>
  <si>
    <t xml:space="preserve"> 1.52</t>
  </si>
  <si>
    <t>TA012286</t>
  </si>
  <si>
    <t xml:space="preserve">  -62</t>
  </si>
  <si>
    <t>2330</t>
  </si>
  <si>
    <t xml:space="preserve"> -5.09</t>
  </si>
  <si>
    <t xml:space="preserve"> -4.82</t>
  </si>
  <si>
    <t xml:space="preserve"> -5.41</t>
  </si>
  <si>
    <t xml:space="preserve"> 0.125</t>
  </si>
  <si>
    <t xml:space="preserve"> 11.10</t>
  </si>
  <si>
    <t>TA012986</t>
  </si>
  <si>
    <t>0.160</t>
  </si>
  <si>
    <t>-21.5</t>
  </si>
  <si>
    <t xml:space="preserve"> -165</t>
  </si>
  <si>
    <t xml:space="preserve"> -0.72</t>
  </si>
  <si>
    <t xml:space="preserve">  0.85</t>
  </si>
  <si>
    <t xml:space="preserve"> -1.42</t>
  </si>
  <si>
    <t>TA013186</t>
  </si>
  <si>
    <t>-13.6</t>
  </si>
  <si>
    <t xml:space="preserve">  -98</t>
  </si>
  <si>
    <t>2145</t>
  </si>
  <si>
    <t xml:space="preserve"> -3.07</t>
  </si>
  <si>
    <t xml:space="preserve"> -2.50</t>
  </si>
  <si>
    <t xml:space="preserve"> -3.59</t>
  </si>
  <si>
    <t>-12.20</t>
  </si>
  <si>
    <t>TA020286</t>
  </si>
  <si>
    <t>0.190</t>
  </si>
  <si>
    <t>-70</t>
  </si>
  <si>
    <t xml:space="preserve"> -4.33</t>
  </si>
  <si>
    <t xml:space="preserve"> -5.35</t>
  </si>
  <si>
    <t xml:space="preserve"> 1.375</t>
  </si>
  <si>
    <t xml:space="preserve"> 44.96</t>
  </si>
  <si>
    <t xml:space="preserve"> 8.61</t>
  </si>
  <si>
    <t>-10.60</t>
  </si>
  <si>
    <t>TA021286</t>
  </si>
  <si>
    <t>0.192</t>
  </si>
  <si>
    <t xml:space="preserve"> -124</t>
  </si>
  <si>
    <t xml:space="preserve"> -1.20</t>
  </si>
  <si>
    <t xml:space="preserve"> -2.65</t>
  </si>
  <si>
    <t>223.52</t>
  </si>
  <si>
    <t>77.11</t>
  </si>
  <si>
    <t>- 8.33</t>
  </si>
  <si>
    <t xml:space="preserve"> 11.70</t>
  </si>
  <si>
    <t>TA021486</t>
  </si>
  <si>
    <t>0.345</t>
  </si>
  <si>
    <t xml:space="preserve">  -83</t>
  </si>
  <si>
    <t>0145</t>
  </si>
  <si>
    <t xml:space="preserve">  0.59</t>
  </si>
  <si>
    <t xml:space="preserve"> -5.29</t>
  </si>
  <si>
    <t>15.480</t>
  </si>
  <si>
    <t xml:space="preserve"> 48.26</t>
  </si>
  <si>
    <t>12.55</t>
  </si>
  <si>
    <t>TA030786</t>
  </si>
  <si>
    <t>0.260</t>
  </si>
  <si>
    <t xml:space="preserve"> -111</t>
  </si>
  <si>
    <t>2115</t>
  </si>
  <si>
    <t xml:space="preserve"> -1.37</t>
  </si>
  <si>
    <t xml:space="preserve">  0.87</t>
  </si>
  <si>
    <t xml:space="preserve"> -5.97</t>
  </si>
  <si>
    <t>10.550</t>
  </si>
  <si>
    <t xml:space="preserve"> 27.18</t>
  </si>
  <si>
    <t xml:space="preserve"> 5.64</t>
  </si>
  <si>
    <t>- 8.90</t>
  </si>
  <si>
    <t>TA030986</t>
  </si>
  <si>
    <t>0.207</t>
  </si>
  <si>
    <t xml:space="preserve"> -3.54</t>
  </si>
  <si>
    <t xml:space="preserve"> -3.21</t>
  </si>
  <si>
    <t xml:space="preserve"> -6.68</t>
  </si>
  <si>
    <t xml:space="preserve"> 3.100</t>
  </si>
  <si>
    <t xml:space="preserve"> 25.40</t>
  </si>
  <si>
    <t xml:space="preserve"> 4.50</t>
  </si>
  <si>
    <t>TA031586</t>
  </si>
  <si>
    <t xml:space="preserve"> -8.19</t>
  </si>
  <si>
    <t xml:space="preserve"> 2.375</t>
  </si>
  <si>
    <t xml:space="preserve"> 1.73</t>
  </si>
  <si>
    <t>-14.40</t>
  </si>
  <si>
    <t>TA040186</t>
  </si>
  <si>
    <t>0.230</t>
  </si>
  <si>
    <t xml:space="preserve"> -6.40</t>
  </si>
  <si>
    <t xml:space="preserve"> -3.99</t>
  </si>
  <si>
    <t>-10.91</t>
  </si>
  <si>
    <t xml:space="preserve"> 1.050</t>
  </si>
  <si>
    <t xml:space="preserve"> 3.35</t>
  </si>
  <si>
    <t>-10.50</t>
  </si>
  <si>
    <t>TA040486</t>
  </si>
  <si>
    <t xml:space="preserve"> -1.76</t>
  </si>
  <si>
    <t xml:space="preserve">  0.19</t>
  </si>
  <si>
    <t xml:space="preserve"> -3.23</t>
  </si>
  <si>
    <t xml:space="preserve"> 2.200</t>
  </si>
  <si>
    <t>-18.00</t>
  </si>
  <si>
    <t>TA041286</t>
  </si>
  <si>
    <t xml:space="preserve"> -6.59</t>
  </si>
  <si>
    <t xml:space="preserve"> -6.46</t>
  </si>
  <si>
    <t xml:space="preserve"> -8.06</t>
  </si>
  <si>
    <t xml:space="preserve"> 0.400</t>
  </si>
  <si>
    <t xml:space="preserve"> 24.64</t>
  </si>
  <si>
    <t xml:space="preserve"> 3.68</t>
  </si>
  <si>
    <t>-15.55</t>
  </si>
  <si>
    <t>TA050586</t>
  </si>
  <si>
    <t>-13.5</t>
  </si>
  <si>
    <t>-11.11</t>
  </si>
  <si>
    <t xml:space="preserve"> 21.67</t>
  </si>
  <si>
    <t>TA053186</t>
  </si>
  <si>
    <t xml:space="preserve">  9.65</t>
  </si>
  <si>
    <t xml:space="preserve"> 14.83</t>
  </si>
  <si>
    <t xml:space="preserve">  7.94</t>
  </si>
  <si>
    <t xml:space="preserve"> 1.625</t>
  </si>
  <si>
    <t>TA060786</t>
  </si>
  <si>
    <t xml:space="preserve"> -4.7</t>
  </si>
  <si>
    <t>1315</t>
  </si>
  <si>
    <t xml:space="preserve">  5.67</t>
  </si>
  <si>
    <t xml:space="preserve">  6.56</t>
  </si>
  <si>
    <t xml:space="preserve">  5.24</t>
  </si>
  <si>
    <t xml:space="preserve"> 0.025</t>
  </si>
  <si>
    <t xml:space="preserve"> 2.21</t>
  </si>
  <si>
    <t>TA072286</t>
  </si>
  <si>
    <t xml:space="preserve">  8.35</t>
  </si>
  <si>
    <t xml:space="preserve"> 19.38</t>
  </si>
  <si>
    <t xml:space="preserve">  6.76</t>
  </si>
  <si>
    <t xml:space="preserve"> 2.125</t>
  </si>
  <si>
    <t>TA072486</t>
  </si>
  <si>
    <t xml:space="preserve">  8.53</t>
  </si>
  <si>
    <t xml:space="preserve"> 10.31</t>
  </si>
  <si>
    <t xml:space="preserve">  7.74</t>
  </si>
  <si>
    <t>EVEN</t>
  </si>
  <si>
    <t>TA072586</t>
  </si>
  <si>
    <t xml:space="preserve">  7.91</t>
  </si>
  <si>
    <t xml:space="preserve"> 11.95</t>
  </si>
  <si>
    <t xml:space="preserve">  6.69</t>
  </si>
  <si>
    <t xml:space="preserve"> 0.875</t>
  </si>
  <si>
    <t>-10.00</t>
  </si>
  <si>
    <t>TA091686</t>
  </si>
  <si>
    <t>-11.7</t>
  </si>
  <si>
    <t>TA091886</t>
  </si>
  <si>
    <t xml:space="preserve"> 4.60</t>
  </si>
  <si>
    <t xml:space="preserve"> -7.22</t>
  </si>
  <si>
    <t>TA092486</t>
  </si>
  <si>
    <t>0.172</t>
  </si>
  <si>
    <t xml:space="preserve"> 2.97</t>
  </si>
  <si>
    <t>TA092686</t>
  </si>
  <si>
    <t>0.334</t>
  </si>
  <si>
    <t>TA100186</t>
  </si>
  <si>
    <t>-15.6</t>
  </si>
  <si>
    <t>TA110786</t>
  </si>
  <si>
    <t>0.209</t>
  </si>
  <si>
    <t xml:space="preserve"> 15.24</t>
  </si>
  <si>
    <t xml:space="preserve"> 1.60</t>
  </si>
  <si>
    <t>TA112986</t>
  </si>
  <si>
    <t>0.105</t>
  </si>
  <si>
    <t>TA120586</t>
  </si>
  <si>
    <t>0.125</t>
  </si>
  <si>
    <t>TA120686</t>
  </si>
  <si>
    <t>0.107</t>
  </si>
  <si>
    <t>-16.4</t>
  </si>
  <si>
    <t xml:space="preserve"> 14.49</t>
  </si>
  <si>
    <t xml:space="preserve"> 1.70</t>
  </si>
  <si>
    <t>TA121886</t>
  </si>
  <si>
    <t>0.117</t>
  </si>
  <si>
    <t>-12.9</t>
  </si>
  <si>
    <t>2</t>
  </si>
  <si>
    <t xml:space="preserve"> 1.09</t>
  </si>
  <si>
    <t>TA122286</t>
  </si>
  <si>
    <t>0.108</t>
  </si>
  <si>
    <t xml:space="preserve"> 2.11</t>
  </si>
  <si>
    <t>TA010187</t>
  </si>
  <si>
    <t>0.181</t>
  </si>
  <si>
    <t>-10.7</t>
  </si>
  <si>
    <t xml:space="preserve"> 52.07</t>
  </si>
  <si>
    <t xml:space="preserve"> 7.80</t>
  </si>
  <si>
    <t>TA010387</t>
  </si>
  <si>
    <t xml:space="preserve"> 0.70</t>
  </si>
  <si>
    <t>TA010687</t>
  </si>
  <si>
    <t>0.069</t>
  </si>
  <si>
    <t xml:space="preserve"> 12.95</t>
  </si>
  <si>
    <t xml:space="preserve"> 2.24</t>
  </si>
  <si>
    <t>TA012487</t>
  </si>
  <si>
    <t>0.173</t>
  </si>
  <si>
    <t xml:space="preserve"> 27.94</t>
  </si>
  <si>
    <t xml:space="preserve"> 3.58</t>
  </si>
  <si>
    <t>TA012887</t>
  </si>
  <si>
    <t>0.128</t>
  </si>
  <si>
    <t xml:space="preserve">  7.87</t>
  </si>
  <si>
    <t xml:space="preserve"> 1.45</t>
  </si>
  <si>
    <t>TA020287</t>
  </si>
  <si>
    <t>0.184</t>
  </si>
  <si>
    <t>TA021187</t>
  </si>
  <si>
    <t>0.400</t>
  </si>
  <si>
    <t xml:space="preserve"> 74.93</t>
  </si>
  <si>
    <t>14.53</t>
  </si>
  <si>
    <t>TA021287</t>
  </si>
  <si>
    <t>0.194</t>
  </si>
  <si>
    <t xml:space="preserve"> 12.19</t>
  </si>
  <si>
    <t xml:space="preserve"> 1.85</t>
  </si>
  <si>
    <t>TA021587</t>
  </si>
  <si>
    <t>0.152</t>
  </si>
  <si>
    <t xml:space="preserve"> 26.42</t>
  </si>
  <si>
    <t xml:space="preserve"> 3.00</t>
  </si>
  <si>
    <t>TA022387</t>
  </si>
  <si>
    <t>-21.4</t>
  </si>
  <si>
    <t xml:space="preserve"> 1.35</t>
  </si>
  <si>
    <t>TA030587</t>
  </si>
  <si>
    <t>0.266</t>
  </si>
  <si>
    <t>-24.6</t>
  </si>
  <si>
    <t>TA031087</t>
  </si>
  <si>
    <t>-10.3</t>
  </si>
  <si>
    <t xml:space="preserve"> 4.85</t>
  </si>
  <si>
    <t>TA031287</t>
  </si>
  <si>
    <t>0.159</t>
  </si>
  <si>
    <t>-12.7</t>
  </si>
  <si>
    <t xml:space="preserve"> 1.78</t>
  </si>
  <si>
    <t>TA031487</t>
  </si>
  <si>
    <t>0.292</t>
  </si>
  <si>
    <t>-18.3</t>
  </si>
  <si>
    <t xml:space="preserve"> 13.72</t>
  </si>
  <si>
    <t>TA031887</t>
  </si>
  <si>
    <t xml:space="preserve"> 26.16</t>
  </si>
  <si>
    <t xml:space="preserve"> 2.41</t>
  </si>
  <si>
    <t>TA032187</t>
  </si>
  <si>
    <t>0.092</t>
  </si>
  <si>
    <t>MELTED</t>
  </si>
  <si>
    <t>TA040387</t>
  </si>
  <si>
    <t>TA041887</t>
  </si>
  <si>
    <t>Tahoe Meadows(precip</t>
  </si>
  <si>
    <t xml:space="preserve">  3.05</t>
  </si>
  <si>
    <t xml:space="preserve"> 1.34</t>
  </si>
  <si>
    <t>TA042987</t>
  </si>
  <si>
    <t>0.441</t>
  </si>
  <si>
    <t>-8.35</t>
  </si>
  <si>
    <t>TA051087</t>
  </si>
  <si>
    <t>-7.55</t>
  </si>
  <si>
    <t xml:space="preserve"> 4.37</t>
  </si>
  <si>
    <t>TA051787</t>
  </si>
  <si>
    <t>TA052187</t>
  </si>
  <si>
    <t>-6.45</t>
  </si>
  <si>
    <t xml:space="preserve"> 1.98</t>
  </si>
  <si>
    <t>TA060287</t>
  </si>
  <si>
    <t>-9.15</t>
  </si>
  <si>
    <t>TA060787</t>
  </si>
  <si>
    <t>-7.10</t>
  </si>
  <si>
    <t>1.118</t>
  </si>
  <si>
    <t>TA061587</t>
  </si>
  <si>
    <t>-4.80</t>
  </si>
  <si>
    <t xml:space="preserve">  -41</t>
  </si>
  <si>
    <t xml:space="preserve"> .330</t>
  </si>
  <si>
    <t>TA071887</t>
  </si>
  <si>
    <t xml:space="preserve"> .762</t>
  </si>
  <si>
    <t>TA103087</t>
  </si>
  <si>
    <t xml:space="preserve"> .127</t>
  </si>
  <si>
    <t>TA110287</t>
  </si>
  <si>
    <t>2.337</t>
  </si>
  <si>
    <t>TA111487</t>
  </si>
  <si>
    <t>2.032</t>
  </si>
  <si>
    <t>TA110787</t>
  </si>
  <si>
    <t>0.296</t>
  </si>
  <si>
    <t>-19.8</t>
  </si>
  <si>
    <t>1.575</t>
  </si>
  <si>
    <t>TA111987</t>
  </si>
  <si>
    <t xml:space="preserve"> .610</t>
  </si>
  <si>
    <t>TA112087</t>
  </si>
  <si>
    <t>NO DUPLICATE</t>
  </si>
  <si>
    <t>1.397</t>
  </si>
  <si>
    <t>TA113087</t>
  </si>
  <si>
    <t>0.183</t>
  </si>
  <si>
    <t>-14.0</t>
  </si>
  <si>
    <t xml:space="preserve"> 27.69</t>
  </si>
  <si>
    <t>5.740</t>
  </si>
  <si>
    <t>TA120687</t>
  </si>
  <si>
    <t xml:space="preserve">  8.64</t>
  </si>
  <si>
    <t>3.023</t>
  </si>
  <si>
    <t>TA120987</t>
  </si>
  <si>
    <t>0.350</t>
  </si>
  <si>
    <t>0.559</t>
  </si>
  <si>
    <t>TA043088</t>
  </si>
  <si>
    <t>16.510</t>
  </si>
  <si>
    <t>1.829</t>
  </si>
  <si>
    <t>TA121687</t>
  </si>
  <si>
    <t>26.162</t>
  </si>
  <si>
    <t>3.256</t>
  </si>
  <si>
    <t>TA122187</t>
  </si>
  <si>
    <t>23.622</t>
  </si>
  <si>
    <t>3.251</t>
  </si>
  <si>
    <t>TA122887</t>
  </si>
  <si>
    <t>34.290</t>
  </si>
  <si>
    <t>6.274</t>
  </si>
  <si>
    <t>TA010288</t>
  </si>
  <si>
    <t>20.320</t>
  </si>
  <si>
    <t>3.530</t>
  </si>
  <si>
    <t>TA011088</t>
  </si>
  <si>
    <t>64.770</t>
  </si>
  <si>
    <t>9.144</t>
  </si>
  <si>
    <t>TA011588</t>
  </si>
  <si>
    <t xml:space="preserve"> 8.890</t>
  </si>
  <si>
    <t>1.143</t>
  </si>
  <si>
    <t>TA012988</t>
  </si>
  <si>
    <t>14.986</t>
  </si>
  <si>
    <t>2.540</t>
  </si>
  <si>
    <t>TA022888</t>
  </si>
  <si>
    <t>13.970</t>
  </si>
  <si>
    <t>3.683</t>
  </si>
  <si>
    <t>TA041388</t>
  </si>
  <si>
    <t xml:space="preserve"> 9.906</t>
  </si>
  <si>
    <t>2.311</t>
  </si>
  <si>
    <t>TA042188</t>
  </si>
  <si>
    <t>T-Meadows Precipitation</t>
  </si>
  <si>
    <t>Coleville Precipitation</t>
  </si>
  <si>
    <t>Sutcliffe Precipitation</t>
  </si>
  <si>
    <t>TR Tahoe City</t>
  </si>
  <si>
    <t>LTR above Boca</t>
  </si>
  <si>
    <t>TR Farad</t>
  </si>
  <si>
    <t>TR Nixon</t>
  </si>
  <si>
    <t>WR Bridgeport</t>
  </si>
  <si>
    <t>WR Coleville</t>
  </si>
  <si>
    <t>WR Wabuska</t>
  </si>
  <si>
    <t>CR Gardnerville</t>
  </si>
  <si>
    <t>CR Woodfords</t>
  </si>
  <si>
    <t>HR Imlay</t>
  </si>
  <si>
    <t>Pyramid Lake surface</t>
  </si>
  <si>
    <t>Walker Lake surface</t>
  </si>
  <si>
    <t>18O</t>
  </si>
  <si>
    <t>2H</t>
  </si>
  <si>
    <t>nixo500</t>
  </si>
  <si>
    <t>fara500</t>
  </si>
  <si>
    <t>boca500</t>
  </si>
  <si>
    <t>tcity500</t>
  </si>
  <si>
    <t>nixo370</t>
  </si>
  <si>
    <t>fara370</t>
  </si>
  <si>
    <t>unweighted mean</t>
  </si>
  <si>
    <t>tmedprec</t>
  </si>
  <si>
    <t>coleprec</t>
  </si>
  <si>
    <t>mammoth</t>
  </si>
  <si>
    <t>146 to 491</t>
  </si>
  <si>
    <t>137 to 484</t>
  </si>
  <si>
    <t>tmeadows site</t>
  </si>
  <si>
    <t>146 to 1680</t>
  </si>
  <si>
    <t>wtavg18O = -14.59</t>
  </si>
  <si>
    <t>wtavgWY86 =</t>
  </si>
  <si>
    <t>wtavgWY87</t>
  </si>
  <si>
    <t>wtavgWY88</t>
  </si>
  <si>
    <t>wtavgWY89</t>
  </si>
  <si>
    <t>wtavgWY90?</t>
  </si>
  <si>
    <t>coleville site</t>
  </si>
  <si>
    <t>146 to 838</t>
  </si>
  <si>
    <t>wtavg18O</t>
  </si>
  <si>
    <t>wtavgWY86</t>
  </si>
  <si>
    <t>sutcliffe site</t>
  </si>
  <si>
    <t>1123 to 1588</t>
  </si>
  <si>
    <t>mammoth site</t>
  </si>
  <si>
    <t>WY86</t>
  </si>
  <si>
    <t>Truckee River, Nixon</t>
  </si>
  <si>
    <t>Truckee River,Farad</t>
  </si>
  <si>
    <t>sorted on decreasing D</t>
  </si>
  <si>
    <t>Discharge</t>
  </si>
  <si>
    <t>Lake ele</t>
  </si>
  <si>
    <t>Volume</t>
  </si>
  <si>
    <t>(L/day)</t>
  </si>
  <si>
    <t>(m)</t>
  </si>
  <si>
    <t>(km3)</t>
  </si>
  <si>
    <t>(District)</t>
  </si>
  <si>
    <t>QPRO JD</t>
  </si>
  <si>
    <t>Farad Site</t>
  </si>
  <si>
    <t>FARAD</t>
  </si>
  <si>
    <t>NIXON</t>
  </si>
  <si>
    <t>PLake</t>
  </si>
  <si>
    <t>PL ele</t>
  </si>
  <si>
    <t>vol</t>
  </si>
  <si>
    <t>PL18O</t>
  </si>
  <si>
    <t>DISC</t>
  </si>
  <si>
    <t>L/Day</t>
  </si>
  <si>
    <t>Wabuska Site</t>
  </si>
  <si>
    <t>Walker Lake</t>
  </si>
  <si>
    <t>Sorted D</t>
  </si>
  <si>
    <t>Ele.</t>
  </si>
  <si>
    <t>Steve</t>
  </si>
  <si>
    <t>mean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</si>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</sst>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\-mmm\-yy_)"/>
    <numFmt numFmtId="165" formatCode="0_)"/>
    <numFmt numFmtId="166" formatCode="0.000_)"/>
    <numFmt numFmtId="167" formatCode="0.00_)"/>
    <numFmt numFmtId="168" formatCode="0.0_)"/>
    <numFmt numFmtId="169" formatCode="0.000E+00_)"/>
    <numFmt numFmtId="170" formatCode="0.00E+00_)"/>
    <numFmt numFmtId="171" formatCode="0.0000_)"/>
  </numFmts>
  <fonts count="4" x14ac:knownFonts="1">
    <font>
      <sz val="10"/>
      <name val="Arial"/>
    </font>
    <font>
      <sz val="10"/>
      <name val="Arial"/>
      <family val="2"/>
    </font>
    <font>
      <sz val="10"/>
      <name val="Arial"/>
    </font>
    <font>
      <sz val="9.75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Alignment="1" applyProtection="1">
      <alignment horizontal="left"/>
    </xf>
    <xf numFmtId="164" fontId="0" fillId="0" borderId="0" xfId="0" applyNumberFormat="1" applyProtection="1"/>
    <xf numFmtId="165" fontId="0" fillId="0" borderId="0" xfId="0" applyNumberFormat="1" applyProtection="1"/>
    <xf numFmtId="166" fontId="0" fillId="0" borderId="0" xfId="0" applyNumberFormat="1" applyProtection="1"/>
    <xf numFmtId="167" fontId="0" fillId="0" borderId="0" xfId="0" applyNumberFormat="1" applyProtection="1"/>
    <xf numFmtId="168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169" fontId="0" fillId="0" borderId="0" xfId="0" applyNumberFormat="1" applyProtection="1"/>
    <xf numFmtId="170" fontId="0" fillId="0" borderId="0" xfId="0" applyNumberFormat="1" applyProtection="1"/>
    <xf numFmtId="171" fontId="0" fillId="0" borderId="0" xfId="0" applyNumberFormat="1" applyProtection="1"/>
    <xf numFmtId="167" fontId="0" fillId="0" borderId="0" xfId="0" applyNumberFormat="1"/>
    <xf numFmtId="14" fontId="0" fillId="0" borderId="0" xfId="0" applyNumberFormat="1" applyProtection="1"/>
    <xf numFmtId="14" fontId="0" fillId="0" borderId="0" xfId="0" applyNumberFormat="1"/>
    <xf numFmtId="0" fontId="1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/>
    </xf>
    <xf numFmtId="14" fontId="0" fillId="0" borderId="0" xfId="0" applyNumberFormat="1" applyAlignment="1" applyProtection="1">
      <alignment horizontal="right"/>
    </xf>
    <xf numFmtId="167" fontId="0" fillId="0" borderId="0" xfId="0" applyNumberFormat="1" applyAlignment="1" applyProtection="1">
      <alignment horizontal="right"/>
    </xf>
    <xf numFmtId="168" fontId="0" fillId="0" borderId="0" xfId="0" applyNumberFormat="1" applyAlignment="1" applyProtection="1">
      <alignment horizontal="right"/>
    </xf>
    <xf numFmtId="0" fontId="0" fillId="0" borderId="0" xfId="0" applyAlignment="1" applyProtection="1">
      <alignment horizontal="right"/>
    </xf>
    <xf numFmtId="14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right"/>
    </xf>
  </cellXfs>
  <cellStyles count="2">
    <cellStyle name="Normal" xfId="0" builtinId="0"/>
    <cellStyle name="Style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workbookViewId="0">
      <selection sqref="A1:AC1182"/>
    </sheetView>
  </sheetViews>
  <sheetFormatPr defaultRowHeight="12.75" x14ac:dyDescent="0.2"/>
  <cols>
    <col min="2" max="2" width="10.5703125" customWidth="1"/>
  </cols>
  <sheetData>
    <row r="1" spans="1:2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">
      <c r="A2" s="1" t="s">
        <v>29</v>
      </c>
      <c r="B2" s="2">
        <v>31341</v>
      </c>
      <c r="C2" s="1" t="s">
        <v>30</v>
      </c>
      <c r="D2" s="2">
        <v>31341</v>
      </c>
      <c r="E2" s="1" t="s">
        <v>30</v>
      </c>
      <c r="F2" s="2">
        <v>31341</v>
      </c>
      <c r="G2" s="1" t="s">
        <v>31</v>
      </c>
      <c r="H2" s="1" t="s">
        <v>32</v>
      </c>
      <c r="I2" s="1" t="s">
        <v>30</v>
      </c>
      <c r="J2" s="3">
        <v>125</v>
      </c>
      <c r="K2" s="1" t="s">
        <v>32</v>
      </c>
      <c r="L2" s="1" t="s">
        <v>32</v>
      </c>
      <c r="M2" s="4">
        <v>7.5999999999999998E-2</v>
      </c>
      <c r="N2" s="1" t="s">
        <v>33</v>
      </c>
      <c r="O2" s="1" t="s">
        <v>34</v>
      </c>
      <c r="P2" s="2">
        <v>31420</v>
      </c>
      <c r="Q2" s="1" t="s">
        <v>30</v>
      </c>
      <c r="R2" s="1" t="s">
        <v>35</v>
      </c>
      <c r="S2" s="1" t="s">
        <v>36</v>
      </c>
      <c r="T2" s="1" t="s">
        <v>37</v>
      </c>
      <c r="U2" s="1" t="s">
        <v>37</v>
      </c>
      <c r="V2" s="1" t="s">
        <v>37</v>
      </c>
      <c r="W2" s="1" t="s">
        <v>37</v>
      </c>
      <c r="X2" s="1" t="s">
        <v>32</v>
      </c>
      <c r="Y2" s="1" t="s">
        <v>32</v>
      </c>
      <c r="Z2" s="1" t="s">
        <v>32</v>
      </c>
      <c r="AA2" s="1" t="s">
        <v>30</v>
      </c>
      <c r="AB2" s="1" t="s">
        <v>38</v>
      </c>
      <c r="AC2" s="1" t="s">
        <v>37</v>
      </c>
    </row>
    <row r="3" spans="1:29" x14ac:dyDescent="0.2">
      <c r="A3" s="1" t="s">
        <v>29</v>
      </c>
      <c r="B3" s="2">
        <v>31361</v>
      </c>
      <c r="C3" s="1" t="s">
        <v>30</v>
      </c>
      <c r="D3" s="2">
        <v>31361</v>
      </c>
      <c r="E3" s="1" t="s">
        <v>30</v>
      </c>
      <c r="F3" s="2">
        <v>31361</v>
      </c>
      <c r="G3" s="1" t="s">
        <v>31</v>
      </c>
      <c r="H3" s="1" t="s">
        <v>32</v>
      </c>
      <c r="I3" s="1" t="s">
        <v>30</v>
      </c>
      <c r="J3" s="3">
        <v>200</v>
      </c>
      <c r="K3" s="1" t="s">
        <v>32</v>
      </c>
      <c r="L3" s="1" t="s">
        <v>32</v>
      </c>
      <c r="M3" s="4">
        <v>0.122</v>
      </c>
      <c r="N3" s="1" t="s">
        <v>39</v>
      </c>
      <c r="O3" s="1" t="s">
        <v>34</v>
      </c>
      <c r="P3" s="2">
        <v>31420</v>
      </c>
      <c r="Q3" s="1" t="s">
        <v>30</v>
      </c>
      <c r="R3" s="1" t="s">
        <v>40</v>
      </c>
      <c r="S3" s="1" t="s">
        <v>41</v>
      </c>
      <c r="T3" s="1" t="s">
        <v>37</v>
      </c>
      <c r="U3" s="1" t="s">
        <v>42</v>
      </c>
      <c r="V3" s="1" t="s">
        <v>37</v>
      </c>
      <c r="W3" s="1" t="s">
        <v>37</v>
      </c>
      <c r="X3" s="1" t="s">
        <v>32</v>
      </c>
      <c r="Y3" s="1" t="s">
        <v>32</v>
      </c>
      <c r="Z3" s="1" t="s">
        <v>32</v>
      </c>
      <c r="AA3" s="1" t="s">
        <v>30</v>
      </c>
      <c r="AB3" s="1" t="s">
        <v>43</v>
      </c>
      <c r="AC3" s="1" t="s">
        <v>37</v>
      </c>
    </row>
    <row r="4" spans="1:29" x14ac:dyDescent="0.2">
      <c r="A4" s="1" t="s">
        <v>29</v>
      </c>
      <c r="B4" s="2">
        <v>31375</v>
      </c>
      <c r="C4" s="1" t="s">
        <v>30</v>
      </c>
      <c r="D4" s="2">
        <v>31375</v>
      </c>
      <c r="E4" s="1" t="s">
        <v>30</v>
      </c>
      <c r="F4" s="2">
        <v>31377</v>
      </c>
      <c r="G4" s="1" t="s">
        <v>31</v>
      </c>
      <c r="H4" s="1" t="s">
        <v>32</v>
      </c>
      <c r="I4" s="1" t="s">
        <v>30</v>
      </c>
      <c r="J4" s="3">
        <v>200</v>
      </c>
      <c r="K4" s="1" t="s">
        <v>32</v>
      </c>
      <c r="L4" s="1" t="s">
        <v>32</v>
      </c>
      <c r="M4" s="4">
        <v>0.122</v>
      </c>
      <c r="N4" s="1" t="s">
        <v>44</v>
      </c>
      <c r="O4" s="1" t="s">
        <v>34</v>
      </c>
      <c r="P4" s="2">
        <v>31420</v>
      </c>
      <c r="Q4" s="1" t="s">
        <v>30</v>
      </c>
      <c r="R4" s="1" t="s">
        <v>45</v>
      </c>
      <c r="S4" s="1" t="s">
        <v>46</v>
      </c>
      <c r="T4" s="1" t="s">
        <v>37</v>
      </c>
      <c r="U4" s="1" t="s">
        <v>37</v>
      </c>
      <c r="V4" s="1" t="s">
        <v>37</v>
      </c>
      <c r="W4" s="1" t="s">
        <v>37</v>
      </c>
      <c r="X4" s="1" t="s">
        <v>32</v>
      </c>
      <c r="Y4" s="1" t="s">
        <v>32</v>
      </c>
      <c r="Z4" s="1" t="s">
        <v>32</v>
      </c>
      <c r="AA4" s="1" t="s">
        <v>30</v>
      </c>
      <c r="AB4" s="1" t="s">
        <v>47</v>
      </c>
      <c r="AC4" s="1" t="s">
        <v>37</v>
      </c>
    </row>
    <row r="5" spans="1:29" x14ac:dyDescent="0.2">
      <c r="A5" s="1" t="s">
        <v>29</v>
      </c>
      <c r="B5" s="2">
        <v>31380</v>
      </c>
      <c r="C5" s="1" t="s">
        <v>48</v>
      </c>
      <c r="D5" s="2">
        <v>31380</v>
      </c>
      <c r="E5" s="1" t="s">
        <v>49</v>
      </c>
      <c r="F5" s="2">
        <v>31380</v>
      </c>
      <c r="G5" s="1" t="s">
        <v>31</v>
      </c>
      <c r="H5" s="1" t="s">
        <v>50</v>
      </c>
      <c r="I5" s="1" t="s">
        <v>51</v>
      </c>
      <c r="J5" s="3">
        <v>1140</v>
      </c>
      <c r="K5" s="1" t="s">
        <v>52</v>
      </c>
      <c r="L5" s="1" t="s">
        <v>53</v>
      </c>
      <c r="M5" s="4">
        <v>0.69499999999999995</v>
      </c>
      <c r="N5" s="1" t="s">
        <v>54</v>
      </c>
      <c r="O5" s="1" t="s">
        <v>34</v>
      </c>
      <c r="P5" s="2">
        <v>31420</v>
      </c>
      <c r="Q5" s="1" t="s">
        <v>55</v>
      </c>
      <c r="R5" s="1" t="s">
        <v>56</v>
      </c>
      <c r="S5" s="1" t="s">
        <v>57</v>
      </c>
      <c r="T5" s="1" t="s">
        <v>58</v>
      </c>
      <c r="U5" s="1" t="s">
        <v>59</v>
      </c>
      <c r="V5" s="1" t="s">
        <v>37</v>
      </c>
      <c r="W5" s="1" t="s">
        <v>37</v>
      </c>
      <c r="X5" s="1" t="s">
        <v>32</v>
      </c>
      <c r="Y5" s="1" t="s">
        <v>60</v>
      </c>
      <c r="Z5" s="1" t="s">
        <v>61</v>
      </c>
      <c r="AA5" s="1" t="s">
        <v>30</v>
      </c>
      <c r="AB5" s="1" t="s">
        <v>43</v>
      </c>
      <c r="AC5" s="1" t="s">
        <v>62</v>
      </c>
    </row>
    <row r="6" spans="1:29" x14ac:dyDescent="0.2">
      <c r="A6" s="1" t="s">
        <v>29</v>
      </c>
      <c r="B6" s="2">
        <v>31382</v>
      </c>
      <c r="C6" s="1" t="s">
        <v>63</v>
      </c>
      <c r="D6" s="2">
        <v>31383</v>
      </c>
      <c r="E6" s="1" t="s">
        <v>63</v>
      </c>
      <c r="F6" s="2">
        <v>31383</v>
      </c>
      <c r="G6" s="1" t="s">
        <v>64</v>
      </c>
      <c r="H6" s="1" t="s">
        <v>65</v>
      </c>
      <c r="I6" s="1" t="s">
        <v>30</v>
      </c>
      <c r="J6" s="3">
        <v>3580</v>
      </c>
      <c r="K6" s="1" t="s">
        <v>66</v>
      </c>
      <c r="L6" s="1" t="s">
        <v>53</v>
      </c>
      <c r="M6" s="4">
        <v>2.1829999999999998</v>
      </c>
      <c r="N6" s="1" t="s">
        <v>67</v>
      </c>
      <c r="O6" s="1" t="s">
        <v>34</v>
      </c>
      <c r="P6" s="2">
        <v>31420</v>
      </c>
      <c r="Q6" s="1" t="s">
        <v>30</v>
      </c>
      <c r="R6" s="1" t="s">
        <v>68</v>
      </c>
      <c r="S6" s="1" t="s">
        <v>69</v>
      </c>
      <c r="T6" s="1" t="s">
        <v>70</v>
      </c>
      <c r="U6" s="1" t="s">
        <v>37</v>
      </c>
      <c r="V6" s="1" t="s">
        <v>37</v>
      </c>
      <c r="W6" s="1" t="s">
        <v>37</v>
      </c>
      <c r="X6" s="1" t="s">
        <v>32</v>
      </c>
      <c r="Y6" s="1" t="s">
        <v>71</v>
      </c>
      <c r="Z6" s="1" t="s">
        <v>72</v>
      </c>
      <c r="AA6" s="1" t="s">
        <v>30</v>
      </c>
      <c r="AB6" s="1" t="s">
        <v>43</v>
      </c>
      <c r="AC6" s="1" t="s">
        <v>37</v>
      </c>
    </row>
    <row r="7" spans="1:29" x14ac:dyDescent="0.2">
      <c r="A7" s="1" t="s">
        <v>29</v>
      </c>
      <c r="B7" s="2">
        <v>31389</v>
      </c>
      <c r="C7" s="1" t="s">
        <v>63</v>
      </c>
      <c r="D7" s="2">
        <v>31390</v>
      </c>
      <c r="E7" s="1" t="s">
        <v>63</v>
      </c>
      <c r="F7" s="2">
        <v>31390</v>
      </c>
      <c r="G7" s="1" t="s">
        <v>31</v>
      </c>
      <c r="H7" s="1" t="s">
        <v>73</v>
      </c>
      <c r="I7" s="1" t="s">
        <v>74</v>
      </c>
      <c r="J7" s="3">
        <v>250</v>
      </c>
      <c r="K7" s="1" t="s">
        <v>75</v>
      </c>
      <c r="L7" s="1" t="s">
        <v>76</v>
      </c>
      <c r="M7" s="4">
        <v>0.152</v>
      </c>
      <c r="N7" s="1" t="s">
        <v>77</v>
      </c>
      <c r="O7" s="1" t="s">
        <v>34</v>
      </c>
      <c r="P7" s="2">
        <v>31420</v>
      </c>
      <c r="Q7" s="1" t="s">
        <v>78</v>
      </c>
      <c r="R7" s="1" t="s">
        <v>79</v>
      </c>
      <c r="S7" s="1" t="s">
        <v>80</v>
      </c>
      <c r="T7" s="1" t="s">
        <v>37</v>
      </c>
      <c r="U7" s="1" t="s">
        <v>37</v>
      </c>
      <c r="V7" s="1" t="s">
        <v>37</v>
      </c>
      <c r="W7" s="1" t="s">
        <v>37</v>
      </c>
      <c r="X7" s="1" t="s">
        <v>32</v>
      </c>
      <c r="Y7" s="1" t="s">
        <v>81</v>
      </c>
      <c r="Z7" s="1" t="s">
        <v>82</v>
      </c>
      <c r="AA7" s="1" t="s">
        <v>30</v>
      </c>
      <c r="AB7" s="1" t="s">
        <v>43</v>
      </c>
      <c r="AC7" s="1" t="s">
        <v>37</v>
      </c>
    </row>
    <row r="8" spans="1:29" x14ac:dyDescent="0.2">
      <c r="A8" s="1" t="s">
        <v>29</v>
      </c>
      <c r="B8" s="2">
        <v>31390</v>
      </c>
      <c r="C8" s="1" t="s">
        <v>63</v>
      </c>
      <c r="D8" s="2">
        <v>31391</v>
      </c>
      <c r="E8" s="1" t="s">
        <v>63</v>
      </c>
      <c r="F8" s="2">
        <v>31391</v>
      </c>
      <c r="G8" s="1" t="s">
        <v>31</v>
      </c>
      <c r="H8" s="1" t="s">
        <v>83</v>
      </c>
      <c r="I8" s="1" t="s">
        <v>84</v>
      </c>
      <c r="J8" s="3">
        <v>140</v>
      </c>
      <c r="K8" s="1" t="s">
        <v>75</v>
      </c>
      <c r="L8" s="1" t="s">
        <v>85</v>
      </c>
      <c r="M8" s="4">
        <v>8.5000000000000006E-2</v>
      </c>
      <c r="N8" s="1" t="s">
        <v>86</v>
      </c>
      <c r="O8" s="1" t="s">
        <v>34</v>
      </c>
      <c r="P8" s="2">
        <v>31447</v>
      </c>
      <c r="Q8" s="1" t="s">
        <v>87</v>
      </c>
      <c r="R8" s="1" t="s">
        <v>88</v>
      </c>
      <c r="S8" s="1" t="s">
        <v>89</v>
      </c>
      <c r="T8" s="1" t="s">
        <v>37</v>
      </c>
      <c r="U8" s="1" t="s">
        <v>37</v>
      </c>
      <c r="V8" s="1" t="s">
        <v>37</v>
      </c>
      <c r="W8" s="1" t="s">
        <v>37</v>
      </c>
      <c r="X8" s="1" t="s">
        <v>32</v>
      </c>
      <c r="Y8" s="1" t="s">
        <v>90</v>
      </c>
      <c r="Z8" s="1" t="s">
        <v>91</v>
      </c>
      <c r="AA8" s="1" t="s">
        <v>30</v>
      </c>
      <c r="AB8" s="1" t="s">
        <v>43</v>
      </c>
      <c r="AC8" s="1" t="s">
        <v>37</v>
      </c>
    </row>
    <row r="9" spans="1:29" x14ac:dyDescent="0.2">
      <c r="A9" s="1" t="s">
        <v>29</v>
      </c>
      <c r="B9" s="2">
        <v>31391</v>
      </c>
      <c r="C9" s="1" t="s">
        <v>63</v>
      </c>
      <c r="D9" s="2">
        <v>31392</v>
      </c>
      <c r="E9" s="1" t="s">
        <v>63</v>
      </c>
      <c r="F9" s="2">
        <v>31392</v>
      </c>
      <c r="G9" s="1" t="s">
        <v>31</v>
      </c>
      <c r="H9" s="1" t="s">
        <v>73</v>
      </c>
      <c r="I9" s="1" t="s">
        <v>92</v>
      </c>
      <c r="J9" s="3">
        <v>155</v>
      </c>
      <c r="K9" s="1" t="s">
        <v>93</v>
      </c>
      <c r="L9" s="1" t="s">
        <v>94</v>
      </c>
      <c r="M9" s="4">
        <v>9.5000000000000001E-2</v>
      </c>
      <c r="N9" s="1" t="s">
        <v>95</v>
      </c>
      <c r="O9" s="1" t="s">
        <v>34</v>
      </c>
      <c r="P9" s="2">
        <v>31447</v>
      </c>
      <c r="Q9" s="1" t="s">
        <v>30</v>
      </c>
      <c r="R9" s="1" t="s">
        <v>96</v>
      </c>
      <c r="S9" s="1" t="s">
        <v>97</v>
      </c>
      <c r="T9" s="1" t="s">
        <v>37</v>
      </c>
      <c r="U9" s="1" t="s">
        <v>37</v>
      </c>
      <c r="V9" s="1" t="s">
        <v>37</v>
      </c>
      <c r="W9" s="1" t="s">
        <v>37</v>
      </c>
      <c r="X9" s="1" t="s">
        <v>32</v>
      </c>
      <c r="Y9" s="1" t="s">
        <v>98</v>
      </c>
      <c r="Z9" s="1" t="s">
        <v>99</v>
      </c>
      <c r="AA9" s="1" t="s">
        <v>30</v>
      </c>
      <c r="AB9" s="1" t="s">
        <v>43</v>
      </c>
      <c r="AC9" s="1" t="s">
        <v>37</v>
      </c>
    </row>
    <row r="10" spans="1:29" x14ac:dyDescent="0.2">
      <c r="A10" s="1" t="s">
        <v>29</v>
      </c>
      <c r="B10" s="2">
        <v>31410</v>
      </c>
      <c r="C10" s="1" t="s">
        <v>63</v>
      </c>
      <c r="D10" s="2">
        <v>31411</v>
      </c>
      <c r="E10" s="1" t="s">
        <v>63</v>
      </c>
      <c r="F10" s="2">
        <v>31411</v>
      </c>
      <c r="G10" s="1" t="s">
        <v>64</v>
      </c>
      <c r="H10" s="1" t="s">
        <v>32</v>
      </c>
      <c r="I10" s="1" t="s">
        <v>100</v>
      </c>
      <c r="J10" s="3">
        <v>795</v>
      </c>
      <c r="K10" s="1" t="s">
        <v>101</v>
      </c>
      <c r="L10" s="1" t="s">
        <v>102</v>
      </c>
      <c r="M10" s="4">
        <v>0.48499999999999999</v>
      </c>
      <c r="N10" s="1" t="s">
        <v>103</v>
      </c>
      <c r="O10" s="1" t="s">
        <v>34</v>
      </c>
      <c r="P10" s="2">
        <v>31447</v>
      </c>
      <c r="Q10" s="1" t="s">
        <v>30</v>
      </c>
      <c r="R10" s="1" t="s">
        <v>104</v>
      </c>
      <c r="S10" s="1" t="s">
        <v>105</v>
      </c>
      <c r="T10" s="1" t="s">
        <v>37</v>
      </c>
      <c r="U10" s="1" t="s">
        <v>106</v>
      </c>
      <c r="V10" s="1" t="s">
        <v>37</v>
      </c>
      <c r="W10" s="1" t="s">
        <v>37</v>
      </c>
      <c r="X10" s="1" t="s">
        <v>32</v>
      </c>
      <c r="Y10" s="1" t="s">
        <v>107</v>
      </c>
      <c r="Z10" s="1" t="s">
        <v>108</v>
      </c>
      <c r="AA10" s="1" t="s">
        <v>30</v>
      </c>
      <c r="AB10" s="1" t="s">
        <v>109</v>
      </c>
      <c r="AC10" s="1" t="s">
        <v>37</v>
      </c>
    </row>
    <row r="11" spans="1:29" x14ac:dyDescent="0.2">
      <c r="A11" s="1" t="s">
        <v>29</v>
      </c>
      <c r="B11" s="2">
        <v>31415</v>
      </c>
      <c r="C11" s="1" t="s">
        <v>63</v>
      </c>
      <c r="D11" s="2">
        <v>31416</v>
      </c>
      <c r="E11" s="1" t="s">
        <v>63</v>
      </c>
      <c r="F11" s="2">
        <v>31416</v>
      </c>
      <c r="G11" s="1" t="s">
        <v>64</v>
      </c>
      <c r="H11" s="1" t="s">
        <v>32</v>
      </c>
      <c r="I11" s="1" t="s">
        <v>110</v>
      </c>
      <c r="J11" s="3">
        <v>995</v>
      </c>
      <c r="K11" s="1" t="s">
        <v>111</v>
      </c>
      <c r="L11" s="1" t="s">
        <v>112</v>
      </c>
      <c r="M11" s="4">
        <v>0.60699999999999998</v>
      </c>
      <c r="N11" s="1" t="s">
        <v>113</v>
      </c>
      <c r="O11" s="1" t="s">
        <v>34</v>
      </c>
      <c r="P11" s="2">
        <v>31447</v>
      </c>
      <c r="Q11" s="1" t="s">
        <v>30</v>
      </c>
      <c r="R11" s="1" t="s">
        <v>114</v>
      </c>
      <c r="S11" s="1" t="s">
        <v>115</v>
      </c>
      <c r="T11" s="1" t="s">
        <v>37</v>
      </c>
      <c r="U11" s="1" t="s">
        <v>37</v>
      </c>
      <c r="V11" s="1" t="s">
        <v>37</v>
      </c>
      <c r="W11" s="1" t="s">
        <v>37</v>
      </c>
      <c r="X11" s="1" t="s">
        <v>32</v>
      </c>
      <c r="Y11" s="1" t="s">
        <v>116</v>
      </c>
      <c r="Z11" s="1" t="s">
        <v>83</v>
      </c>
      <c r="AA11" s="1" t="s">
        <v>30</v>
      </c>
      <c r="AB11" s="1" t="s">
        <v>43</v>
      </c>
      <c r="AC11" s="1" t="s">
        <v>37</v>
      </c>
    </row>
    <row r="12" spans="1:29" x14ac:dyDescent="0.2">
      <c r="A12" s="1" t="s">
        <v>29</v>
      </c>
      <c r="B12" s="2">
        <v>31416</v>
      </c>
      <c r="C12" s="1" t="s">
        <v>63</v>
      </c>
      <c r="D12" s="2">
        <v>31417</v>
      </c>
      <c r="E12" s="1" t="s">
        <v>63</v>
      </c>
      <c r="F12" s="2">
        <v>31417</v>
      </c>
      <c r="G12" s="1" t="s">
        <v>64</v>
      </c>
      <c r="H12" s="1" t="s">
        <v>32</v>
      </c>
      <c r="I12" s="1" t="s">
        <v>74</v>
      </c>
      <c r="J12" s="3">
        <v>110</v>
      </c>
      <c r="K12" s="1" t="s">
        <v>117</v>
      </c>
      <c r="L12" s="1" t="s">
        <v>118</v>
      </c>
      <c r="M12" s="4">
        <v>6.699999999999999E-2</v>
      </c>
      <c r="N12" s="1" t="s">
        <v>119</v>
      </c>
      <c r="O12" s="1" t="s">
        <v>34</v>
      </c>
      <c r="P12" s="2">
        <v>31447</v>
      </c>
      <c r="Q12" s="1" t="s">
        <v>30</v>
      </c>
      <c r="R12" s="1" t="s">
        <v>68</v>
      </c>
      <c r="S12" s="1" t="s">
        <v>120</v>
      </c>
      <c r="T12" s="1" t="s">
        <v>37</v>
      </c>
      <c r="U12" s="1" t="s">
        <v>37</v>
      </c>
      <c r="V12" s="1" t="s">
        <v>37</v>
      </c>
      <c r="W12" s="1" t="s">
        <v>37</v>
      </c>
      <c r="X12" s="1" t="s">
        <v>32</v>
      </c>
      <c r="Y12" s="1" t="s">
        <v>32</v>
      </c>
      <c r="Z12" s="1" t="s">
        <v>32</v>
      </c>
      <c r="AA12" s="1" t="s">
        <v>30</v>
      </c>
      <c r="AB12" s="1" t="s">
        <v>109</v>
      </c>
      <c r="AC12" s="1" t="s">
        <v>37</v>
      </c>
    </row>
    <row r="13" spans="1:29" x14ac:dyDescent="0.2">
      <c r="A13" s="1" t="s">
        <v>29</v>
      </c>
      <c r="B13" s="2">
        <v>31427</v>
      </c>
      <c r="C13" s="1" t="s">
        <v>63</v>
      </c>
      <c r="D13" s="2">
        <v>31428</v>
      </c>
      <c r="E13" s="1" t="s">
        <v>63</v>
      </c>
      <c r="F13" s="2">
        <v>31428</v>
      </c>
      <c r="G13" s="1" t="s">
        <v>64</v>
      </c>
      <c r="H13" s="1" t="s">
        <v>32</v>
      </c>
      <c r="I13" s="1" t="s">
        <v>92</v>
      </c>
      <c r="J13" s="3">
        <v>115</v>
      </c>
      <c r="K13" s="1" t="s">
        <v>112</v>
      </c>
      <c r="L13" s="1" t="s">
        <v>121</v>
      </c>
      <c r="M13" s="4">
        <v>7.0000000000000007E-2</v>
      </c>
      <c r="N13" s="1" t="s">
        <v>122</v>
      </c>
      <c r="O13" s="1" t="s">
        <v>34</v>
      </c>
      <c r="P13" s="2">
        <v>31447</v>
      </c>
      <c r="Q13" s="1" t="s">
        <v>30</v>
      </c>
      <c r="R13" s="1" t="s">
        <v>123</v>
      </c>
      <c r="S13" s="1" t="s">
        <v>124</v>
      </c>
      <c r="T13" s="1" t="s">
        <v>37</v>
      </c>
      <c r="U13" s="1" t="s">
        <v>125</v>
      </c>
      <c r="V13" s="1" t="s">
        <v>37</v>
      </c>
      <c r="W13" s="1" t="s">
        <v>37</v>
      </c>
      <c r="X13" s="1" t="s">
        <v>32</v>
      </c>
      <c r="Y13" s="1" t="s">
        <v>126</v>
      </c>
      <c r="Z13" s="1" t="s">
        <v>127</v>
      </c>
      <c r="AA13" s="1" t="s">
        <v>30</v>
      </c>
      <c r="AB13" s="1" t="s">
        <v>43</v>
      </c>
      <c r="AC13" s="1" t="s">
        <v>37</v>
      </c>
    </row>
    <row r="14" spans="1:29" x14ac:dyDescent="0.2">
      <c r="A14" s="1" t="s">
        <v>29</v>
      </c>
      <c r="B14" s="2">
        <v>31445</v>
      </c>
      <c r="C14" s="1" t="s">
        <v>128</v>
      </c>
      <c r="D14" s="2">
        <v>31445</v>
      </c>
      <c r="E14" s="1" t="s">
        <v>129</v>
      </c>
      <c r="F14" s="2">
        <v>31445</v>
      </c>
      <c r="G14" s="1" t="s">
        <v>64</v>
      </c>
      <c r="H14" s="1" t="s">
        <v>32</v>
      </c>
      <c r="I14" s="1" t="s">
        <v>100</v>
      </c>
      <c r="J14" s="3">
        <v>0</v>
      </c>
      <c r="K14" s="1" t="s">
        <v>130</v>
      </c>
      <c r="L14" s="1" t="s">
        <v>102</v>
      </c>
      <c r="M14" s="4">
        <v>0</v>
      </c>
      <c r="N14" s="1" t="s">
        <v>131</v>
      </c>
      <c r="O14" s="1" t="s">
        <v>34</v>
      </c>
      <c r="P14" s="2">
        <v>31461</v>
      </c>
      <c r="Q14" s="1" t="s">
        <v>30</v>
      </c>
      <c r="R14" s="1" t="s">
        <v>132</v>
      </c>
      <c r="S14" s="1" t="s">
        <v>133</v>
      </c>
      <c r="T14" s="1" t="s">
        <v>37</v>
      </c>
      <c r="U14" s="1" t="s">
        <v>37</v>
      </c>
      <c r="V14" s="1" t="s">
        <v>37</v>
      </c>
      <c r="W14" s="1" t="s">
        <v>37</v>
      </c>
      <c r="X14" s="1" t="s">
        <v>32</v>
      </c>
      <c r="Y14" s="1" t="s">
        <v>134</v>
      </c>
      <c r="Z14" s="1" t="s">
        <v>135</v>
      </c>
      <c r="AA14" s="1" t="s">
        <v>30</v>
      </c>
      <c r="AB14" s="1" t="s">
        <v>43</v>
      </c>
      <c r="AC14" s="1" t="s">
        <v>37</v>
      </c>
    </row>
    <row r="15" spans="1:29" x14ac:dyDescent="0.2">
      <c r="A15" s="1" t="s">
        <v>29</v>
      </c>
      <c r="B15" s="2">
        <v>31449</v>
      </c>
      <c r="C15" s="1" t="s">
        <v>30</v>
      </c>
      <c r="D15" s="2">
        <v>31449</v>
      </c>
      <c r="E15" s="1" t="s">
        <v>30</v>
      </c>
      <c r="F15" s="2">
        <v>31450</v>
      </c>
      <c r="G15" s="1" t="s">
        <v>31</v>
      </c>
      <c r="H15" s="1" t="s">
        <v>136</v>
      </c>
      <c r="I15" s="1" t="s">
        <v>137</v>
      </c>
      <c r="J15" s="3">
        <v>680</v>
      </c>
      <c r="K15" s="1" t="s">
        <v>94</v>
      </c>
      <c r="L15" s="1" t="s">
        <v>138</v>
      </c>
      <c r="M15" s="4">
        <v>0.41499999999999998</v>
      </c>
      <c r="N15" s="1" t="s">
        <v>139</v>
      </c>
      <c r="O15" s="1" t="s">
        <v>34</v>
      </c>
      <c r="P15" s="2">
        <v>31461</v>
      </c>
      <c r="Q15" s="1" t="s">
        <v>78</v>
      </c>
      <c r="R15" s="1" t="s">
        <v>140</v>
      </c>
      <c r="S15" s="1" t="s">
        <v>141</v>
      </c>
      <c r="T15" s="1" t="s">
        <v>142</v>
      </c>
      <c r="U15" s="1" t="s">
        <v>37</v>
      </c>
      <c r="V15" s="1" t="s">
        <v>37</v>
      </c>
      <c r="W15" s="1" t="s">
        <v>37</v>
      </c>
      <c r="X15" s="1" t="s">
        <v>32</v>
      </c>
      <c r="Y15" s="1" t="s">
        <v>32</v>
      </c>
      <c r="Z15" s="1" t="s">
        <v>32</v>
      </c>
      <c r="AA15" s="1" t="s">
        <v>30</v>
      </c>
      <c r="AB15" s="1" t="s">
        <v>43</v>
      </c>
      <c r="AC15" s="1" t="s">
        <v>37</v>
      </c>
    </row>
    <row r="16" spans="1:29" x14ac:dyDescent="0.2">
      <c r="A16" s="1" t="s">
        <v>29</v>
      </c>
      <c r="B16" s="2">
        <v>31455</v>
      </c>
      <c r="C16" s="1" t="s">
        <v>30</v>
      </c>
      <c r="D16" s="2">
        <v>31456</v>
      </c>
      <c r="E16" s="1" t="s">
        <v>30</v>
      </c>
      <c r="F16" s="2">
        <v>31456</v>
      </c>
      <c r="G16" s="1" t="s">
        <v>64</v>
      </c>
      <c r="H16" s="1" t="s">
        <v>32</v>
      </c>
      <c r="I16" s="1" t="s">
        <v>143</v>
      </c>
      <c r="J16" s="3">
        <v>2940</v>
      </c>
      <c r="K16" s="1" t="s">
        <v>117</v>
      </c>
      <c r="L16" s="1" t="s">
        <v>144</v>
      </c>
      <c r="M16" s="4">
        <v>1.7929999999999999</v>
      </c>
      <c r="N16" s="1" t="s">
        <v>145</v>
      </c>
      <c r="O16" s="1" t="s">
        <v>34</v>
      </c>
      <c r="P16" s="2">
        <v>31483</v>
      </c>
      <c r="Q16" s="1" t="s">
        <v>30</v>
      </c>
      <c r="R16" s="1" t="s">
        <v>114</v>
      </c>
      <c r="S16" s="1" t="s">
        <v>146</v>
      </c>
      <c r="T16" s="1" t="s">
        <v>37</v>
      </c>
      <c r="U16" s="1" t="s">
        <v>37</v>
      </c>
      <c r="V16" s="1" t="s">
        <v>37</v>
      </c>
      <c r="W16" s="1" t="s">
        <v>37</v>
      </c>
      <c r="X16" s="1" t="s">
        <v>32</v>
      </c>
      <c r="Y16" s="1" t="s">
        <v>32</v>
      </c>
      <c r="Z16" s="1" t="s">
        <v>32</v>
      </c>
      <c r="AA16" s="1" t="s">
        <v>30</v>
      </c>
      <c r="AB16" s="1" t="s">
        <v>43</v>
      </c>
      <c r="AC16" s="1" t="s">
        <v>37</v>
      </c>
    </row>
    <row r="17" spans="1:29" x14ac:dyDescent="0.2">
      <c r="A17" s="1" t="s">
        <v>29</v>
      </c>
      <c r="B17" s="2">
        <v>31457</v>
      </c>
      <c r="C17" s="1" t="s">
        <v>30</v>
      </c>
      <c r="D17" s="2">
        <v>31459</v>
      </c>
      <c r="E17" s="1" t="s">
        <v>30</v>
      </c>
      <c r="F17" s="2">
        <v>31459</v>
      </c>
      <c r="G17" s="1" t="s">
        <v>64</v>
      </c>
      <c r="H17" s="1" t="s">
        <v>32</v>
      </c>
      <c r="I17" s="1" t="s">
        <v>147</v>
      </c>
      <c r="J17" s="3">
        <v>350</v>
      </c>
      <c r="K17" s="1" t="s">
        <v>148</v>
      </c>
      <c r="L17" s="1" t="s">
        <v>149</v>
      </c>
      <c r="M17" s="4">
        <v>0.21299999999999999</v>
      </c>
      <c r="N17" s="1" t="s">
        <v>150</v>
      </c>
      <c r="O17" s="1" t="s">
        <v>34</v>
      </c>
      <c r="P17" s="2">
        <v>31483</v>
      </c>
      <c r="Q17" s="1" t="s">
        <v>30</v>
      </c>
      <c r="R17" s="1" t="s">
        <v>151</v>
      </c>
      <c r="S17" s="1" t="s">
        <v>152</v>
      </c>
      <c r="T17" s="1" t="s">
        <v>37</v>
      </c>
      <c r="U17" s="1" t="s">
        <v>37</v>
      </c>
      <c r="V17" s="1" t="s">
        <v>37</v>
      </c>
      <c r="W17" s="1" t="s">
        <v>37</v>
      </c>
      <c r="X17" s="1" t="s">
        <v>32</v>
      </c>
      <c r="Y17" s="1" t="s">
        <v>32</v>
      </c>
      <c r="Z17" s="1" t="s">
        <v>32</v>
      </c>
      <c r="AA17" s="1" t="s">
        <v>30</v>
      </c>
      <c r="AB17" s="1" t="s">
        <v>43</v>
      </c>
      <c r="AC17" s="1" t="s">
        <v>37</v>
      </c>
    </row>
    <row r="18" spans="1:29" x14ac:dyDescent="0.2">
      <c r="A18" s="1" t="s">
        <v>29</v>
      </c>
      <c r="B18" s="2">
        <v>31459</v>
      </c>
      <c r="C18" s="1" t="s">
        <v>30</v>
      </c>
      <c r="D18" s="2">
        <v>31461</v>
      </c>
      <c r="E18" s="1" t="s">
        <v>30</v>
      </c>
      <c r="F18" s="2">
        <v>31461</v>
      </c>
      <c r="G18" s="1" t="s">
        <v>64</v>
      </c>
      <c r="H18" s="1" t="s">
        <v>32</v>
      </c>
      <c r="I18" s="1" t="s">
        <v>153</v>
      </c>
      <c r="J18" s="3">
        <v>13700</v>
      </c>
      <c r="K18" s="1" t="s">
        <v>154</v>
      </c>
      <c r="L18" s="1" t="s">
        <v>155</v>
      </c>
      <c r="M18" s="4">
        <v>8.3539999999999992</v>
      </c>
      <c r="N18" s="1" t="s">
        <v>156</v>
      </c>
      <c r="O18" s="1" t="s">
        <v>34</v>
      </c>
      <c r="P18" s="2">
        <v>31483</v>
      </c>
      <c r="Q18" s="1" t="s">
        <v>30</v>
      </c>
      <c r="R18" s="1" t="s">
        <v>157</v>
      </c>
      <c r="S18" s="1" t="s">
        <v>80</v>
      </c>
      <c r="T18" s="1" t="s">
        <v>37</v>
      </c>
      <c r="U18" s="1" t="s">
        <v>37</v>
      </c>
      <c r="V18" s="1" t="s">
        <v>37</v>
      </c>
      <c r="W18" s="1" t="s">
        <v>37</v>
      </c>
      <c r="X18" s="1" t="s">
        <v>32</v>
      </c>
      <c r="Y18" s="1" t="s">
        <v>32</v>
      </c>
      <c r="Z18" s="1" t="s">
        <v>32</v>
      </c>
      <c r="AA18" s="1" t="s">
        <v>30</v>
      </c>
      <c r="AB18" s="1" t="s">
        <v>43</v>
      </c>
      <c r="AC18" s="1" t="s">
        <v>37</v>
      </c>
    </row>
    <row r="19" spans="1:29" x14ac:dyDescent="0.2">
      <c r="A19" s="1" t="s">
        <v>29</v>
      </c>
      <c r="B19" s="2">
        <v>31461</v>
      </c>
      <c r="C19" s="1" t="s">
        <v>30</v>
      </c>
      <c r="D19" s="2">
        <v>31462</v>
      </c>
      <c r="E19" s="1" t="s">
        <v>30</v>
      </c>
      <c r="F19" s="2">
        <v>31462</v>
      </c>
      <c r="G19" s="1" t="s">
        <v>64</v>
      </c>
      <c r="H19" s="1" t="s">
        <v>32</v>
      </c>
      <c r="I19" s="1" t="s">
        <v>158</v>
      </c>
      <c r="J19" s="3">
        <v>7300</v>
      </c>
      <c r="K19" s="1" t="s">
        <v>159</v>
      </c>
      <c r="L19" s="1" t="s">
        <v>160</v>
      </c>
      <c r="M19" s="4">
        <v>4.4509999999999996</v>
      </c>
      <c r="N19" s="1" t="s">
        <v>161</v>
      </c>
      <c r="O19" s="1" t="s">
        <v>34</v>
      </c>
      <c r="P19" s="2">
        <v>31483</v>
      </c>
      <c r="Q19" s="1" t="s">
        <v>30</v>
      </c>
      <c r="R19" s="1" t="s">
        <v>162</v>
      </c>
      <c r="S19" s="1" t="s">
        <v>163</v>
      </c>
      <c r="T19" s="1" t="s">
        <v>37</v>
      </c>
      <c r="U19" s="1" t="s">
        <v>37</v>
      </c>
      <c r="V19" s="1" t="s">
        <v>37</v>
      </c>
      <c r="W19" s="1" t="s">
        <v>37</v>
      </c>
      <c r="X19" s="1" t="s">
        <v>32</v>
      </c>
      <c r="Y19" s="1" t="s">
        <v>32</v>
      </c>
      <c r="Z19" s="1" t="s">
        <v>32</v>
      </c>
      <c r="AA19" s="1" t="s">
        <v>30</v>
      </c>
      <c r="AB19" s="1" t="s">
        <v>43</v>
      </c>
      <c r="AC19" s="1" t="s">
        <v>37</v>
      </c>
    </row>
    <row r="20" spans="1:29" x14ac:dyDescent="0.2">
      <c r="A20" s="1" t="s">
        <v>29</v>
      </c>
      <c r="B20" s="2">
        <v>31462</v>
      </c>
      <c r="C20" s="1" t="s">
        <v>30</v>
      </c>
      <c r="D20" s="2">
        <v>31463</v>
      </c>
      <c r="E20" s="1" t="s">
        <v>30</v>
      </c>
      <c r="F20" s="2">
        <v>31463</v>
      </c>
      <c r="G20" s="1" t="s">
        <v>31</v>
      </c>
      <c r="H20" s="1" t="s">
        <v>164</v>
      </c>
      <c r="I20" s="1" t="s">
        <v>165</v>
      </c>
      <c r="J20" s="3">
        <v>3690</v>
      </c>
      <c r="K20" s="1" t="s">
        <v>166</v>
      </c>
      <c r="L20" s="1" t="s">
        <v>102</v>
      </c>
      <c r="M20" s="4">
        <v>2.25</v>
      </c>
      <c r="N20" s="1" t="s">
        <v>167</v>
      </c>
      <c r="O20" s="1" t="s">
        <v>34</v>
      </c>
      <c r="P20" s="2">
        <v>31483</v>
      </c>
      <c r="Q20" s="1" t="s">
        <v>168</v>
      </c>
      <c r="R20" s="1" t="s">
        <v>169</v>
      </c>
      <c r="S20" s="1" t="s">
        <v>170</v>
      </c>
      <c r="T20" s="1" t="s">
        <v>37</v>
      </c>
      <c r="U20" s="1" t="s">
        <v>171</v>
      </c>
      <c r="V20" s="1" t="s">
        <v>37</v>
      </c>
      <c r="W20" s="1" t="s">
        <v>37</v>
      </c>
      <c r="X20" s="1" t="s">
        <v>32</v>
      </c>
      <c r="Y20" s="1" t="s">
        <v>32</v>
      </c>
      <c r="Z20" s="1" t="s">
        <v>32</v>
      </c>
      <c r="AA20" s="1" t="s">
        <v>30</v>
      </c>
      <c r="AB20" s="1" t="s">
        <v>43</v>
      </c>
      <c r="AC20" s="1" t="s">
        <v>37</v>
      </c>
    </row>
    <row r="21" spans="1:29" x14ac:dyDescent="0.2">
      <c r="A21" s="1" t="s">
        <v>29</v>
      </c>
      <c r="B21" s="2">
        <v>31478</v>
      </c>
      <c r="C21" s="1" t="s">
        <v>30</v>
      </c>
      <c r="D21" s="2">
        <v>31479</v>
      </c>
      <c r="E21" s="1" t="s">
        <v>30</v>
      </c>
      <c r="F21" s="2">
        <v>31479</v>
      </c>
      <c r="G21" s="1" t="s">
        <v>64</v>
      </c>
      <c r="H21" s="1" t="s">
        <v>32</v>
      </c>
      <c r="I21" s="1" t="s">
        <v>172</v>
      </c>
      <c r="J21" s="3">
        <v>6240</v>
      </c>
      <c r="K21" s="1" t="s">
        <v>173</v>
      </c>
      <c r="L21" s="1" t="s">
        <v>174</v>
      </c>
      <c r="M21" s="4">
        <v>3.8050000000000002</v>
      </c>
      <c r="N21" s="1" t="s">
        <v>175</v>
      </c>
      <c r="O21" s="1" t="s">
        <v>34</v>
      </c>
      <c r="P21" s="2">
        <v>31490</v>
      </c>
      <c r="Q21" s="1" t="s">
        <v>30</v>
      </c>
      <c r="R21" s="1" t="s">
        <v>176</v>
      </c>
      <c r="S21" s="1" t="s">
        <v>163</v>
      </c>
      <c r="T21" s="1" t="s">
        <v>37</v>
      </c>
      <c r="U21" s="1" t="s">
        <v>37</v>
      </c>
      <c r="V21" s="1" t="s">
        <v>37</v>
      </c>
      <c r="W21" s="1" t="s">
        <v>37</v>
      </c>
      <c r="X21" s="1" t="s">
        <v>32</v>
      </c>
      <c r="Y21" s="1" t="s">
        <v>32</v>
      </c>
      <c r="Z21" s="1" t="s">
        <v>32</v>
      </c>
      <c r="AA21" s="1" t="s">
        <v>30</v>
      </c>
      <c r="AB21" s="1" t="s">
        <v>43</v>
      </c>
      <c r="AC21" s="1" t="s">
        <v>37</v>
      </c>
    </row>
    <row r="22" spans="1:29" x14ac:dyDescent="0.2">
      <c r="A22" s="1" t="s">
        <v>29</v>
      </c>
      <c r="B22" s="2">
        <v>31479</v>
      </c>
      <c r="C22" s="1" t="s">
        <v>30</v>
      </c>
      <c r="D22" s="2">
        <v>31480</v>
      </c>
      <c r="E22" s="1" t="s">
        <v>30</v>
      </c>
      <c r="F22" s="2">
        <v>31480</v>
      </c>
      <c r="G22" s="1" t="s">
        <v>31</v>
      </c>
      <c r="H22" s="1" t="s">
        <v>177</v>
      </c>
      <c r="I22" s="1" t="s">
        <v>178</v>
      </c>
      <c r="J22" s="3">
        <v>590</v>
      </c>
      <c r="K22" s="1" t="s">
        <v>166</v>
      </c>
      <c r="L22" s="1" t="s">
        <v>179</v>
      </c>
      <c r="M22" s="4">
        <v>0.30599999999999999</v>
      </c>
      <c r="N22" s="1" t="s">
        <v>180</v>
      </c>
      <c r="O22" s="1" t="s">
        <v>34</v>
      </c>
      <c r="P22" s="2">
        <v>31490</v>
      </c>
      <c r="Q22" s="1" t="s">
        <v>181</v>
      </c>
      <c r="R22" s="1" t="s">
        <v>182</v>
      </c>
      <c r="S22" s="1" t="s">
        <v>183</v>
      </c>
      <c r="T22" s="1" t="s">
        <v>37</v>
      </c>
      <c r="U22" s="1" t="s">
        <v>37</v>
      </c>
      <c r="V22" s="1" t="s">
        <v>37</v>
      </c>
      <c r="W22" s="1" t="s">
        <v>37</v>
      </c>
      <c r="X22" s="1" t="s">
        <v>32</v>
      </c>
      <c r="Y22" s="1" t="s">
        <v>32</v>
      </c>
      <c r="Z22" s="1" t="s">
        <v>32</v>
      </c>
      <c r="AA22" s="1" t="s">
        <v>30</v>
      </c>
      <c r="AB22" s="1" t="s">
        <v>43</v>
      </c>
      <c r="AC22" s="1" t="s">
        <v>37</v>
      </c>
    </row>
    <row r="23" spans="1:29" x14ac:dyDescent="0.2">
      <c r="A23" s="1" t="s">
        <v>29</v>
      </c>
      <c r="B23" s="2">
        <v>31480</v>
      </c>
      <c r="C23" s="1" t="s">
        <v>30</v>
      </c>
      <c r="D23" s="2">
        <v>31481</v>
      </c>
      <c r="E23" s="1" t="s">
        <v>30</v>
      </c>
      <c r="F23" s="2">
        <v>31481</v>
      </c>
      <c r="G23" s="1" t="s">
        <v>64</v>
      </c>
      <c r="H23" s="1" t="s">
        <v>32</v>
      </c>
      <c r="I23" s="1" t="s">
        <v>178</v>
      </c>
      <c r="J23" s="3">
        <v>840</v>
      </c>
      <c r="K23" s="1" t="s">
        <v>76</v>
      </c>
      <c r="L23" s="1" t="s">
        <v>102</v>
      </c>
      <c r="M23" s="4">
        <v>0.5119999999999999</v>
      </c>
      <c r="N23" s="1" t="s">
        <v>184</v>
      </c>
      <c r="O23" s="1" t="s">
        <v>34</v>
      </c>
      <c r="P23" s="2">
        <v>31490</v>
      </c>
      <c r="Q23" s="1" t="s">
        <v>30</v>
      </c>
      <c r="R23" s="1" t="s">
        <v>70</v>
      </c>
      <c r="S23" s="1" t="s">
        <v>185</v>
      </c>
      <c r="T23" s="1" t="s">
        <v>37</v>
      </c>
      <c r="U23" s="1" t="s">
        <v>37</v>
      </c>
      <c r="V23" s="1" t="s">
        <v>37</v>
      </c>
      <c r="W23" s="1" t="s">
        <v>37</v>
      </c>
      <c r="X23" s="1" t="s">
        <v>32</v>
      </c>
      <c r="Y23" s="1" t="s">
        <v>32</v>
      </c>
      <c r="Z23" s="1" t="s">
        <v>32</v>
      </c>
      <c r="AA23" s="1" t="s">
        <v>30</v>
      </c>
      <c r="AB23" s="1" t="s">
        <v>43</v>
      </c>
      <c r="AC23" s="1" t="s">
        <v>37</v>
      </c>
    </row>
    <row r="24" spans="1:29" x14ac:dyDescent="0.2">
      <c r="A24" s="1" t="s">
        <v>29</v>
      </c>
      <c r="B24" s="2">
        <v>31482</v>
      </c>
      <c r="C24" s="1" t="s">
        <v>30</v>
      </c>
      <c r="D24" s="2">
        <v>31483</v>
      </c>
      <c r="E24" s="1" t="s">
        <v>30</v>
      </c>
      <c r="F24" s="2">
        <v>31483</v>
      </c>
      <c r="G24" s="1" t="s">
        <v>31</v>
      </c>
      <c r="H24" s="1" t="s">
        <v>50</v>
      </c>
      <c r="I24" s="1" t="s">
        <v>92</v>
      </c>
      <c r="J24" s="3">
        <v>190</v>
      </c>
      <c r="K24" s="1" t="s">
        <v>186</v>
      </c>
      <c r="L24" s="1" t="s">
        <v>102</v>
      </c>
      <c r="M24" s="4">
        <v>0.11599999999999999</v>
      </c>
      <c r="N24" s="1" t="s">
        <v>187</v>
      </c>
      <c r="O24" s="1" t="s">
        <v>62</v>
      </c>
      <c r="P24" s="2">
        <v>31503</v>
      </c>
      <c r="Q24" s="1" t="s">
        <v>188</v>
      </c>
      <c r="R24" s="1" t="s">
        <v>189</v>
      </c>
      <c r="S24" s="1" t="s">
        <v>32</v>
      </c>
      <c r="T24" s="1" t="s">
        <v>37</v>
      </c>
      <c r="U24" s="1" t="s">
        <v>37</v>
      </c>
      <c r="V24" s="1" t="s">
        <v>37</v>
      </c>
      <c r="W24" s="1" t="s">
        <v>37</v>
      </c>
      <c r="X24" s="1" t="s">
        <v>32</v>
      </c>
      <c r="Y24" s="1" t="s">
        <v>32</v>
      </c>
      <c r="Z24" s="1" t="s">
        <v>32</v>
      </c>
      <c r="AA24" s="1" t="s">
        <v>30</v>
      </c>
      <c r="AB24" s="1" t="s">
        <v>43</v>
      </c>
      <c r="AC24" s="1" t="s">
        <v>37</v>
      </c>
    </row>
    <row r="25" spans="1:29" x14ac:dyDescent="0.2">
      <c r="A25" s="1" t="s">
        <v>29</v>
      </c>
      <c r="B25" s="2">
        <v>31487</v>
      </c>
      <c r="C25" s="1" t="s">
        <v>190</v>
      </c>
      <c r="D25" s="2">
        <v>31487</v>
      </c>
      <c r="E25" s="1" t="s">
        <v>191</v>
      </c>
      <c r="F25" s="2">
        <v>31488</v>
      </c>
      <c r="G25" s="1" t="s">
        <v>31</v>
      </c>
      <c r="H25" s="1" t="s">
        <v>50</v>
      </c>
      <c r="I25" s="1" t="s">
        <v>192</v>
      </c>
      <c r="J25" s="3">
        <v>440</v>
      </c>
      <c r="K25" s="1" t="s">
        <v>166</v>
      </c>
      <c r="L25" s="1" t="s">
        <v>193</v>
      </c>
      <c r="M25" s="4">
        <v>0.26799999999999996</v>
      </c>
      <c r="N25" s="1" t="s">
        <v>194</v>
      </c>
      <c r="O25" s="1" t="s">
        <v>62</v>
      </c>
      <c r="P25" s="2">
        <v>31503</v>
      </c>
      <c r="Q25" s="1" t="s">
        <v>195</v>
      </c>
      <c r="R25" s="1" t="s">
        <v>196</v>
      </c>
      <c r="S25" s="1" t="s">
        <v>32</v>
      </c>
      <c r="T25" s="1" t="s">
        <v>196</v>
      </c>
      <c r="U25" s="1" t="s">
        <v>37</v>
      </c>
      <c r="V25" s="1" t="s">
        <v>37</v>
      </c>
      <c r="W25" s="1" t="s">
        <v>37</v>
      </c>
      <c r="X25" s="1" t="s">
        <v>32</v>
      </c>
      <c r="Y25" s="1" t="s">
        <v>197</v>
      </c>
      <c r="Z25" s="1" t="s">
        <v>198</v>
      </c>
      <c r="AA25" s="1" t="s">
        <v>30</v>
      </c>
      <c r="AB25" s="1" t="s">
        <v>109</v>
      </c>
      <c r="AC25" s="1" t="s">
        <v>37</v>
      </c>
    </row>
    <row r="26" spans="1:29" x14ac:dyDescent="0.2">
      <c r="A26" s="1" t="s">
        <v>29</v>
      </c>
      <c r="B26" s="2">
        <v>31508</v>
      </c>
      <c r="C26" s="1" t="s">
        <v>128</v>
      </c>
      <c r="D26" s="2">
        <v>31508</v>
      </c>
      <c r="E26" s="1" t="s">
        <v>199</v>
      </c>
      <c r="F26" s="2">
        <v>31508</v>
      </c>
      <c r="G26" s="1" t="s">
        <v>64</v>
      </c>
      <c r="H26" s="1" t="s">
        <v>32</v>
      </c>
      <c r="I26" s="1" t="s">
        <v>30</v>
      </c>
      <c r="J26" s="3">
        <v>250</v>
      </c>
      <c r="K26" s="1" t="s">
        <v>200</v>
      </c>
      <c r="L26" s="1" t="s">
        <v>201</v>
      </c>
      <c r="M26" s="4">
        <v>0.152</v>
      </c>
      <c r="N26" s="1" t="s">
        <v>202</v>
      </c>
      <c r="O26" s="1" t="s">
        <v>62</v>
      </c>
      <c r="P26" s="2">
        <v>31516</v>
      </c>
      <c r="Q26" s="1" t="s">
        <v>30</v>
      </c>
      <c r="R26" s="1" t="s">
        <v>203</v>
      </c>
      <c r="S26" s="1" t="s">
        <v>32</v>
      </c>
      <c r="T26" s="1" t="s">
        <v>37</v>
      </c>
      <c r="U26" s="1" t="s">
        <v>37</v>
      </c>
      <c r="V26" s="1" t="s">
        <v>48</v>
      </c>
      <c r="W26" s="1" t="s">
        <v>204</v>
      </c>
      <c r="X26" s="1" t="s">
        <v>205</v>
      </c>
      <c r="Y26" s="1" t="s">
        <v>206</v>
      </c>
      <c r="Z26" s="1" t="s">
        <v>207</v>
      </c>
      <c r="AA26" s="1" t="s">
        <v>208</v>
      </c>
      <c r="AB26" s="1" t="s">
        <v>209</v>
      </c>
      <c r="AC26" s="1" t="s">
        <v>37</v>
      </c>
    </row>
    <row r="27" spans="1:29" x14ac:dyDescent="0.2">
      <c r="A27" s="1" t="s">
        <v>29</v>
      </c>
      <c r="B27" s="2">
        <v>31508</v>
      </c>
      <c r="C27" s="1" t="s">
        <v>210</v>
      </c>
      <c r="D27" s="2">
        <v>31509</v>
      </c>
      <c r="E27" s="1" t="s">
        <v>211</v>
      </c>
      <c r="F27" s="2">
        <v>31509</v>
      </c>
      <c r="G27" s="1" t="s">
        <v>64</v>
      </c>
      <c r="H27" s="1" t="s">
        <v>32</v>
      </c>
      <c r="I27" s="1" t="s">
        <v>212</v>
      </c>
      <c r="J27" s="3">
        <v>500</v>
      </c>
      <c r="K27" s="1" t="s">
        <v>117</v>
      </c>
      <c r="L27" s="1" t="s">
        <v>213</v>
      </c>
      <c r="M27" s="4">
        <v>0.30499999999999999</v>
      </c>
      <c r="N27" s="1" t="s">
        <v>214</v>
      </c>
      <c r="O27" s="1" t="s">
        <v>62</v>
      </c>
      <c r="P27" s="2">
        <v>31516</v>
      </c>
      <c r="Q27" s="1" t="s">
        <v>30</v>
      </c>
      <c r="R27" s="1" t="s">
        <v>215</v>
      </c>
      <c r="S27" s="1" t="s">
        <v>32</v>
      </c>
      <c r="T27" s="1" t="s">
        <v>37</v>
      </c>
      <c r="U27" s="1" t="s">
        <v>37</v>
      </c>
      <c r="V27" s="1" t="s">
        <v>216</v>
      </c>
      <c r="W27" s="1" t="s">
        <v>217</v>
      </c>
      <c r="X27" s="1" t="s">
        <v>218</v>
      </c>
      <c r="Y27" s="1" t="s">
        <v>219</v>
      </c>
      <c r="Z27" s="1" t="s">
        <v>220</v>
      </c>
      <c r="AA27" s="1" t="s">
        <v>221</v>
      </c>
      <c r="AB27" s="1" t="s">
        <v>209</v>
      </c>
      <c r="AC27" s="1" t="s">
        <v>37</v>
      </c>
    </row>
    <row r="28" spans="1:29" x14ac:dyDescent="0.2">
      <c r="A28" s="1" t="s">
        <v>29</v>
      </c>
      <c r="B28" s="2">
        <v>31509</v>
      </c>
      <c r="C28" s="1" t="s">
        <v>222</v>
      </c>
      <c r="D28" s="2">
        <v>31510</v>
      </c>
      <c r="E28" s="1" t="s">
        <v>211</v>
      </c>
      <c r="F28" s="2">
        <v>31510</v>
      </c>
      <c r="G28" s="1" t="s">
        <v>64</v>
      </c>
      <c r="H28" s="1" t="s">
        <v>32</v>
      </c>
      <c r="I28" s="1" t="s">
        <v>223</v>
      </c>
      <c r="J28" s="3">
        <v>1370</v>
      </c>
      <c r="K28" s="1" t="s">
        <v>76</v>
      </c>
      <c r="L28" s="1" t="s">
        <v>213</v>
      </c>
      <c r="M28" s="4">
        <v>0.83499999999999996</v>
      </c>
      <c r="N28" s="1" t="s">
        <v>224</v>
      </c>
      <c r="O28" s="1" t="s">
        <v>62</v>
      </c>
      <c r="P28" s="2">
        <v>31516</v>
      </c>
      <c r="Q28" s="1" t="s">
        <v>30</v>
      </c>
      <c r="R28" s="1" t="s">
        <v>225</v>
      </c>
      <c r="S28" s="1" t="s">
        <v>32</v>
      </c>
      <c r="T28" s="1" t="s">
        <v>37</v>
      </c>
      <c r="U28" s="1" t="s">
        <v>37</v>
      </c>
      <c r="V28" s="1" t="s">
        <v>226</v>
      </c>
      <c r="W28" s="1" t="s">
        <v>227</v>
      </c>
      <c r="X28" s="1" t="s">
        <v>228</v>
      </c>
      <c r="Y28" s="1" t="s">
        <v>229</v>
      </c>
      <c r="Z28" s="1" t="s">
        <v>230</v>
      </c>
      <c r="AA28" s="1" t="s">
        <v>231</v>
      </c>
      <c r="AB28" s="1" t="s">
        <v>209</v>
      </c>
      <c r="AC28" s="1" t="s">
        <v>37</v>
      </c>
    </row>
    <row r="29" spans="1:29" x14ac:dyDescent="0.2">
      <c r="A29" s="1" t="s">
        <v>29</v>
      </c>
      <c r="B29" s="2">
        <v>31563</v>
      </c>
      <c r="C29" s="1" t="s">
        <v>232</v>
      </c>
      <c r="D29" s="2">
        <v>31563</v>
      </c>
      <c r="E29" s="1" t="s">
        <v>190</v>
      </c>
      <c r="F29" s="2">
        <v>31563</v>
      </c>
      <c r="G29" s="1" t="s">
        <v>64</v>
      </c>
      <c r="H29" s="1" t="s">
        <v>32</v>
      </c>
      <c r="I29" s="1" t="s">
        <v>233</v>
      </c>
      <c r="J29" s="3">
        <v>820</v>
      </c>
      <c r="K29" s="1" t="s">
        <v>234</v>
      </c>
      <c r="L29" s="1" t="s">
        <v>235</v>
      </c>
      <c r="M29" s="4">
        <v>0.5</v>
      </c>
      <c r="N29" s="1" t="s">
        <v>236</v>
      </c>
      <c r="O29" s="1" t="s">
        <v>62</v>
      </c>
      <c r="P29" s="2">
        <v>31574</v>
      </c>
      <c r="Q29" s="1" t="s">
        <v>30</v>
      </c>
      <c r="R29" s="1" t="s">
        <v>237</v>
      </c>
      <c r="S29" s="1" t="s">
        <v>32</v>
      </c>
      <c r="T29" s="1" t="s">
        <v>37</v>
      </c>
      <c r="U29" s="1" t="s">
        <v>37</v>
      </c>
      <c r="V29" s="1" t="s">
        <v>232</v>
      </c>
      <c r="W29" s="1" t="s">
        <v>238</v>
      </c>
      <c r="X29" s="1" t="s">
        <v>239</v>
      </c>
      <c r="Y29" s="1" t="s">
        <v>240</v>
      </c>
      <c r="Z29" s="1" t="s">
        <v>241</v>
      </c>
      <c r="AA29" s="1" t="s">
        <v>242</v>
      </c>
      <c r="AB29" s="1" t="s">
        <v>209</v>
      </c>
      <c r="AC29" s="1" t="s">
        <v>37</v>
      </c>
    </row>
    <row r="30" spans="1:29" x14ac:dyDescent="0.2">
      <c r="A30" s="1" t="s">
        <v>29</v>
      </c>
      <c r="B30" s="2">
        <v>31574</v>
      </c>
      <c r="C30" s="1" t="s">
        <v>243</v>
      </c>
      <c r="D30" s="2">
        <v>31574</v>
      </c>
      <c r="E30" s="1" t="s">
        <v>191</v>
      </c>
      <c r="F30" s="2">
        <v>31575</v>
      </c>
      <c r="G30" s="1" t="s">
        <v>64</v>
      </c>
      <c r="H30" s="1" t="s">
        <v>32</v>
      </c>
      <c r="I30" s="1" t="s">
        <v>244</v>
      </c>
      <c r="J30" s="3">
        <v>450</v>
      </c>
      <c r="K30" s="1" t="s">
        <v>245</v>
      </c>
      <c r="L30" s="1" t="s">
        <v>246</v>
      </c>
      <c r="M30" s="4">
        <v>0.27399999999999997</v>
      </c>
      <c r="N30" s="1" t="s">
        <v>247</v>
      </c>
      <c r="O30" s="1" t="s">
        <v>248</v>
      </c>
      <c r="P30" s="2">
        <v>31889</v>
      </c>
      <c r="Q30" s="1" t="s">
        <v>30</v>
      </c>
      <c r="R30" s="1" t="s">
        <v>249</v>
      </c>
      <c r="S30" s="1" t="s">
        <v>32</v>
      </c>
      <c r="T30" s="1" t="s">
        <v>37</v>
      </c>
      <c r="U30" s="1" t="s">
        <v>37</v>
      </c>
      <c r="V30" s="1" t="s">
        <v>250</v>
      </c>
      <c r="W30" s="1" t="s">
        <v>251</v>
      </c>
      <c r="X30" s="1" t="s">
        <v>252</v>
      </c>
      <c r="Y30" s="1" t="s">
        <v>253</v>
      </c>
      <c r="Z30" s="1" t="s">
        <v>254</v>
      </c>
      <c r="AA30" s="1" t="s">
        <v>221</v>
      </c>
      <c r="AB30" s="1" t="s">
        <v>209</v>
      </c>
      <c r="AC30" s="1" t="s">
        <v>37</v>
      </c>
    </row>
    <row r="31" spans="1:29" x14ac:dyDescent="0.2">
      <c r="A31" s="1" t="s">
        <v>29</v>
      </c>
      <c r="B31" s="2">
        <v>31599</v>
      </c>
      <c r="C31" s="1" t="s">
        <v>63</v>
      </c>
      <c r="D31" s="2">
        <v>31599</v>
      </c>
      <c r="E31" s="1" t="s">
        <v>255</v>
      </c>
      <c r="F31" s="2">
        <v>31600</v>
      </c>
      <c r="G31" s="1" t="s">
        <v>64</v>
      </c>
      <c r="H31" s="1" t="s">
        <v>32</v>
      </c>
      <c r="I31" s="1" t="s">
        <v>256</v>
      </c>
      <c r="J31" s="3">
        <v>1380</v>
      </c>
      <c r="K31" s="1" t="s">
        <v>245</v>
      </c>
      <c r="L31" s="1" t="s">
        <v>257</v>
      </c>
      <c r="M31" s="4">
        <v>0.84099999999999997</v>
      </c>
      <c r="N31" s="1" t="s">
        <v>258</v>
      </c>
      <c r="O31" s="1" t="s">
        <v>248</v>
      </c>
      <c r="P31" s="2">
        <v>31889</v>
      </c>
      <c r="Q31" s="1" t="s">
        <v>30</v>
      </c>
      <c r="R31" s="1" t="s">
        <v>259</v>
      </c>
      <c r="S31" s="1" t="s">
        <v>32</v>
      </c>
      <c r="T31" s="1" t="s">
        <v>37</v>
      </c>
      <c r="U31" s="1" t="s">
        <v>37</v>
      </c>
      <c r="V31" s="1" t="s">
        <v>63</v>
      </c>
      <c r="W31" s="1" t="s">
        <v>255</v>
      </c>
      <c r="X31" s="1" t="s">
        <v>260</v>
      </c>
      <c r="Y31" s="1" t="s">
        <v>261</v>
      </c>
      <c r="Z31" s="1" t="s">
        <v>262</v>
      </c>
      <c r="AA31" s="1" t="s">
        <v>263</v>
      </c>
      <c r="AB31" s="1" t="s">
        <v>209</v>
      </c>
      <c r="AC31" s="1" t="s">
        <v>37</v>
      </c>
    </row>
    <row r="32" spans="1:29" x14ac:dyDescent="0.2">
      <c r="A32" s="1" t="s">
        <v>29</v>
      </c>
      <c r="B32" s="2">
        <v>31615</v>
      </c>
      <c r="C32" s="1" t="s">
        <v>264</v>
      </c>
      <c r="D32" s="2">
        <v>31616</v>
      </c>
      <c r="E32" s="1" t="s">
        <v>265</v>
      </c>
      <c r="F32" s="2">
        <v>31616</v>
      </c>
      <c r="G32" s="1" t="s">
        <v>64</v>
      </c>
      <c r="H32" s="1" t="s">
        <v>32</v>
      </c>
      <c r="I32" s="1" t="s">
        <v>137</v>
      </c>
      <c r="J32" s="3">
        <v>510</v>
      </c>
      <c r="K32" s="1" t="s">
        <v>266</v>
      </c>
      <c r="L32" s="1" t="s">
        <v>267</v>
      </c>
      <c r="M32" s="4">
        <v>0.311</v>
      </c>
      <c r="N32" s="1" t="s">
        <v>268</v>
      </c>
      <c r="O32" s="1" t="s">
        <v>248</v>
      </c>
      <c r="P32" s="2">
        <v>31889</v>
      </c>
      <c r="Q32" s="1" t="s">
        <v>30</v>
      </c>
      <c r="R32" s="1" t="s">
        <v>269</v>
      </c>
      <c r="S32" s="1" t="s">
        <v>32</v>
      </c>
      <c r="T32" s="1" t="s">
        <v>37</v>
      </c>
      <c r="U32" s="1" t="s">
        <v>37</v>
      </c>
      <c r="V32" s="1" t="s">
        <v>270</v>
      </c>
      <c r="W32" s="1" t="s">
        <v>271</v>
      </c>
      <c r="X32" s="1" t="s">
        <v>272</v>
      </c>
      <c r="Y32" s="1" t="s">
        <v>273</v>
      </c>
      <c r="Z32" s="1" t="s">
        <v>274</v>
      </c>
      <c r="AA32" s="1" t="s">
        <v>275</v>
      </c>
      <c r="AB32" s="1" t="s">
        <v>209</v>
      </c>
      <c r="AC32" s="1" t="s">
        <v>37</v>
      </c>
    </row>
    <row r="33" spans="1:29" x14ac:dyDescent="0.2">
      <c r="A33" s="1" t="s">
        <v>29</v>
      </c>
      <c r="B33" s="2">
        <v>31616</v>
      </c>
      <c r="C33" s="1" t="s">
        <v>222</v>
      </c>
      <c r="D33" s="2">
        <v>31616</v>
      </c>
      <c r="E33" s="1" t="s">
        <v>255</v>
      </c>
      <c r="F33" s="2">
        <v>31617</v>
      </c>
      <c r="G33" s="1" t="s">
        <v>64</v>
      </c>
      <c r="H33" s="1" t="s">
        <v>32</v>
      </c>
      <c r="I33" s="1" t="s">
        <v>276</v>
      </c>
      <c r="J33" s="3">
        <v>1160</v>
      </c>
      <c r="K33" s="1" t="s">
        <v>277</v>
      </c>
      <c r="L33" s="1" t="s">
        <v>278</v>
      </c>
      <c r="M33" s="4">
        <v>0.70699999999999996</v>
      </c>
      <c r="N33" s="1" t="s">
        <v>279</v>
      </c>
      <c r="O33" s="1" t="s">
        <v>248</v>
      </c>
      <c r="P33" s="2">
        <v>31889</v>
      </c>
      <c r="Q33" s="1" t="s">
        <v>30</v>
      </c>
      <c r="R33" s="1" t="s">
        <v>157</v>
      </c>
      <c r="S33" s="1" t="s">
        <v>32</v>
      </c>
      <c r="T33" s="1" t="s">
        <v>37</v>
      </c>
      <c r="U33" s="1" t="s">
        <v>37</v>
      </c>
      <c r="V33" s="1" t="s">
        <v>238</v>
      </c>
      <c r="W33" s="1" t="s">
        <v>280</v>
      </c>
      <c r="X33" s="1" t="s">
        <v>281</v>
      </c>
      <c r="Y33" s="1" t="s">
        <v>282</v>
      </c>
      <c r="Z33" s="1" t="s">
        <v>283</v>
      </c>
      <c r="AA33" s="1" t="s">
        <v>284</v>
      </c>
      <c r="AB33" s="1" t="s">
        <v>209</v>
      </c>
      <c r="AC33" s="1" t="s">
        <v>37</v>
      </c>
    </row>
    <row r="34" spans="1:29" x14ac:dyDescent="0.2">
      <c r="A34" s="1" t="s">
        <v>29</v>
      </c>
      <c r="B34" s="2">
        <v>31617</v>
      </c>
      <c r="C34" s="1" t="s">
        <v>63</v>
      </c>
      <c r="D34" s="2">
        <v>31618</v>
      </c>
      <c r="E34" s="1" t="s">
        <v>63</v>
      </c>
      <c r="F34" s="2">
        <v>31618</v>
      </c>
      <c r="G34" s="1" t="s">
        <v>64</v>
      </c>
      <c r="H34" s="1" t="s">
        <v>32</v>
      </c>
      <c r="I34" s="1" t="s">
        <v>285</v>
      </c>
      <c r="J34" s="3">
        <v>540</v>
      </c>
      <c r="K34" s="1" t="s">
        <v>245</v>
      </c>
      <c r="L34" s="1" t="s">
        <v>286</v>
      </c>
      <c r="M34" s="4">
        <v>0.32899999999999996</v>
      </c>
      <c r="N34" s="1" t="s">
        <v>287</v>
      </c>
      <c r="O34" s="1" t="s">
        <v>248</v>
      </c>
      <c r="P34" s="2">
        <v>31889</v>
      </c>
      <c r="Q34" s="1" t="s">
        <v>30</v>
      </c>
      <c r="R34" s="1" t="s">
        <v>288</v>
      </c>
      <c r="S34" s="1" t="s">
        <v>32</v>
      </c>
      <c r="T34" s="1" t="s">
        <v>37</v>
      </c>
      <c r="U34" s="1" t="s">
        <v>37</v>
      </c>
      <c r="V34" s="1" t="s">
        <v>270</v>
      </c>
      <c r="W34" s="1" t="s">
        <v>289</v>
      </c>
      <c r="X34" s="1" t="s">
        <v>290</v>
      </c>
      <c r="Y34" s="1" t="s">
        <v>291</v>
      </c>
      <c r="Z34" s="1" t="s">
        <v>292</v>
      </c>
      <c r="AA34" s="1" t="s">
        <v>275</v>
      </c>
      <c r="AB34" s="1" t="s">
        <v>209</v>
      </c>
      <c r="AC34" s="1" t="s">
        <v>37</v>
      </c>
    </row>
    <row r="35" spans="1:29" x14ac:dyDescent="0.2">
      <c r="A35" s="1" t="s">
        <v>29</v>
      </c>
      <c r="B35" s="2">
        <v>31633</v>
      </c>
      <c r="C35" s="1" t="s">
        <v>264</v>
      </c>
      <c r="D35" s="2">
        <v>31633</v>
      </c>
      <c r="E35" s="1" t="s">
        <v>243</v>
      </c>
      <c r="F35" s="2">
        <v>31634</v>
      </c>
      <c r="G35" s="1" t="s">
        <v>64</v>
      </c>
      <c r="H35" s="1" t="s">
        <v>32</v>
      </c>
      <c r="I35" s="1" t="s">
        <v>285</v>
      </c>
      <c r="J35" s="3">
        <v>395</v>
      </c>
      <c r="K35" s="1" t="s">
        <v>293</v>
      </c>
      <c r="L35" s="1" t="s">
        <v>294</v>
      </c>
      <c r="M35" s="4">
        <v>0.24099999999999999</v>
      </c>
      <c r="N35" s="1" t="s">
        <v>295</v>
      </c>
      <c r="O35" s="1" t="s">
        <v>248</v>
      </c>
      <c r="P35" s="2">
        <v>31889</v>
      </c>
      <c r="Q35" s="1" t="s">
        <v>30</v>
      </c>
      <c r="R35" s="1" t="s">
        <v>296</v>
      </c>
      <c r="S35" s="1" t="s">
        <v>32</v>
      </c>
      <c r="T35" s="1" t="s">
        <v>37</v>
      </c>
      <c r="U35" s="1" t="s">
        <v>37</v>
      </c>
      <c r="V35" s="1" t="s">
        <v>297</v>
      </c>
      <c r="W35" s="1" t="s">
        <v>63</v>
      </c>
      <c r="X35" s="1" t="s">
        <v>298</v>
      </c>
      <c r="Y35" s="1" t="s">
        <v>299</v>
      </c>
      <c r="Z35" s="1" t="s">
        <v>300</v>
      </c>
      <c r="AA35" s="1" t="s">
        <v>301</v>
      </c>
      <c r="AB35" s="1" t="s">
        <v>209</v>
      </c>
      <c r="AC35" s="1" t="s">
        <v>37</v>
      </c>
    </row>
    <row r="36" spans="1:29" x14ac:dyDescent="0.2">
      <c r="A36" s="1" t="s">
        <v>29</v>
      </c>
      <c r="B36" s="2">
        <v>31643</v>
      </c>
      <c r="C36" s="1" t="s">
        <v>243</v>
      </c>
      <c r="D36" s="2">
        <v>31644</v>
      </c>
      <c r="E36" s="1" t="s">
        <v>302</v>
      </c>
      <c r="F36" s="2">
        <v>31644</v>
      </c>
      <c r="G36" s="1" t="s">
        <v>64</v>
      </c>
      <c r="H36" s="1" t="s">
        <v>32</v>
      </c>
      <c r="I36" s="1" t="s">
        <v>110</v>
      </c>
      <c r="J36" s="3">
        <v>1040</v>
      </c>
      <c r="K36" s="1" t="s">
        <v>303</v>
      </c>
      <c r="L36" s="1" t="s">
        <v>304</v>
      </c>
      <c r="M36" s="4">
        <v>0.6339999999999999</v>
      </c>
      <c r="N36" s="1" t="s">
        <v>305</v>
      </c>
      <c r="O36" s="1" t="s">
        <v>248</v>
      </c>
      <c r="P36" s="2">
        <v>31889</v>
      </c>
      <c r="Q36" s="1" t="s">
        <v>30</v>
      </c>
      <c r="R36" s="1" t="s">
        <v>306</v>
      </c>
      <c r="S36" s="1" t="s">
        <v>32</v>
      </c>
      <c r="T36" s="1" t="s">
        <v>37</v>
      </c>
      <c r="U36" s="1" t="s">
        <v>37</v>
      </c>
      <c r="V36" s="1" t="s">
        <v>307</v>
      </c>
      <c r="W36" s="1" t="s">
        <v>308</v>
      </c>
      <c r="X36" s="1" t="s">
        <v>309</v>
      </c>
      <c r="Y36" s="1" t="s">
        <v>310</v>
      </c>
      <c r="Z36" s="1" t="s">
        <v>311</v>
      </c>
      <c r="AA36" s="1" t="s">
        <v>312</v>
      </c>
      <c r="AB36" s="1" t="s">
        <v>209</v>
      </c>
      <c r="AC36" s="1" t="s">
        <v>37</v>
      </c>
    </row>
    <row r="37" spans="1:29" x14ac:dyDescent="0.2">
      <c r="A37" s="1" t="s">
        <v>29</v>
      </c>
      <c r="B37" s="2">
        <v>31651</v>
      </c>
      <c r="C37" s="1" t="s">
        <v>313</v>
      </c>
      <c r="D37" s="2">
        <v>31651</v>
      </c>
      <c r="E37" s="1" t="s">
        <v>63</v>
      </c>
      <c r="F37" s="2">
        <v>31651</v>
      </c>
      <c r="G37" s="1" t="s">
        <v>64</v>
      </c>
      <c r="H37" s="1" t="s">
        <v>32</v>
      </c>
      <c r="I37" s="1" t="s">
        <v>212</v>
      </c>
      <c r="J37" s="3">
        <v>530</v>
      </c>
      <c r="K37" s="1" t="s">
        <v>314</v>
      </c>
      <c r="L37" s="1" t="s">
        <v>257</v>
      </c>
      <c r="M37" s="4">
        <v>0.32299999999999995</v>
      </c>
      <c r="N37" s="1" t="s">
        <v>315</v>
      </c>
      <c r="O37" s="1" t="s">
        <v>248</v>
      </c>
      <c r="P37" s="2">
        <v>31889</v>
      </c>
      <c r="Q37" s="1" t="s">
        <v>30</v>
      </c>
      <c r="R37" s="1" t="s">
        <v>316</v>
      </c>
      <c r="S37" s="1" t="s">
        <v>32</v>
      </c>
      <c r="T37" s="1" t="s">
        <v>37</v>
      </c>
      <c r="U37" s="1" t="s">
        <v>37</v>
      </c>
      <c r="V37" s="1" t="s">
        <v>317</v>
      </c>
      <c r="W37" s="1" t="s">
        <v>232</v>
      </c>
      <c r="X37" s="1" t="s">
        <v>318</v>
      </c>
      <c r="Y37" s="1" t="s">
        <v>319</v>
      </c>
      <c r="Z37" s="1" t="s">
        <v>320</v>
      </c>
      <c r="AA37" s="1" t="s">
        <v>321</v>
      </c>
      <c r="AB37" s="1" t="s">
        <v>209</v>
      </c>
      <c r="AC37" s="1" t="s">
        <v>37</v>
      </c>
    </row>
    <row r="38" spans="1:29" x14ac:dyDescent="0.2">
      <c r="A38" s="1" t="s">
        <v>29</v>
      </c>
      <c r="B38" s="2">
        <v>31679</v>
      </c>
      <c r="C38" s="1" t="s">
        <v>264</v>
      </c>
      <c r="D38" s="2">
        <v>31679</v>
      </c>
      <c r="E38" s="1" t="s">
        <v>63</v>
      </c>
      <c r="F38" s="2">
        <v>31679</v>
      </c>
      <c r="G38" s="1" t="s">
        <v>64</v>
      </c>
      <c r="H38" s="1" t="s">
        <v>32</v>
      </c>
      <c r="I38" s="1" t="s">
        <v>74</v>
      </c>
      <c r="J38" s="3">
        <v>240</v>
      </c>
      <c r="K38" s="1" t="s">
        <v>322</v>
      </c>
      <c r="L38" s="1" t="s">
        <v>323</v>
      </c>
      <c r="M38" s="4">
        <v>0.14599999999999999</v>
      </c>
      <c r="N38" s="1" t="s">
        <v>324</v>
      </c>
      <c r="O38" s="1" t="s">
        <v>248</v>
      </c>
      <c r="P38" s="2">
        <v>31889</v>
      </c>
      <c r="Q38" s="1" t="s">
        <v>325</v>
      </c>
      <c r="R38" s="1" t="s">
        <v>326</v>
      </c>
      <c r="S38" s="1" t="s">
        <v>32</v>
      </c>
      <c r="T38" s="1" t="s">
        <v>37</v>
      </c>
      <c r="U38" s="1" t="s">
        <v>37</v>
      </c>
      <c r="V38" s="1" t="s">
        <v>37</v>
      </c>
      <c r="W38" s="1" t="s">
        <v>37</v>
      </c>
      <c r="X38" s="1" t="s">
        <v>32</v>
      </c>
      <c r="Y38" s="1" t="s">
        <v>32</v>
      </c>
      <c r="Z38" s="1" t="s">
        <v>32</v>
      </c>
      <c r="AA38" s="1" t="s">
        <v>30</v>
      </c>
      <c r="AB38" s="1" t="s">
        <v>37</v>
      </c>
      <c r="AC38" s="1" t="s">
        <v>37</v>
      </c>
    </row>
    <row r="39" spans="1:29" x14ac:dyDescent="0.2">
      <c r="A39" s="1" t="s">
        <v>29</v>
      </c>
      <c r="B39" s="2">
        <v>31679</v>
      </c>
      <c r="C39" s="1" t="s">
        <v>63</v>
      </c>
      <c r="D39" s="2">
        <v>31679</v>
      </c>
      <c r="E39" s="1" t="s">
        <v>191</v>
      </c>
      <c r="F39" s="2">
        <v>31680</v>
      </c>
      <c r="G39" s="1" t="s">
        <v>64</v>
      </c>
      <c r="H39" s="1" t="s">
        <v>32</v>
      </c>
      <c r="I39" s="1" t="s">
        <v>327</v>
      </c>
      <c r="J39" s="3">
        <v>1390</v>
      </c>
      <c r="K39" s="1" t="s">
        <v>130</v>
      </c>
      <c r="L39" s="1" t="s">
        <v>277</v>
      </c>
      <c r="M39" s="4">
        <v>0.84799999999999998</v>
      </c>
      <c r="N39" s="1" t="s">
        <v>328</v>
      </c>
      <c r="O39" s="1" t="s">
        <v>248</v>
      </c>
      <c r="P39" s="2">
        <v>31889</v>
      </c>
      <c r="Q39" s="1" t="s">
        <v>325</v>
      </c>
      <c r="R39" s="1" t="s">
        <v>329</v>
      </c>
      <c r="S39" s="1" t="s">
        <v>32</v>
      </c>
      <c r="T39" s="1" t="s">
        <v>37</v>
      </c>
      <c r="U39" s="1" t="s">
        <v>37</v>
      </c>
      <c r="V39" s="1" t="s">
        <v>37</v>
      </c>
      <c r="W39" s="1" t="s">
        <v>37</v>
      </c>
      <c r="X39" s="1" t="s">
        <v>32</v>
      </c>
      <c r="Y39" s="1" t="s">
        <v>32</v>
      </c>
      <c r="Z39" s="1" t="s">
        <v>32</v>
      </c>
      <c r="AA39" s="1" t="s">
        <v>30</v>
      </c>
      <c r="AB39" s="1" t="s">
        <v>37</v>
      </c>
      <c r="AC39" s="1" t="s">
        <v>37</v>
      </c>
    </row>
    <row r="40" spans="1:29" x14ac:dyDescent="0.2">
      <c r="A40" s="1" t="s">
        <v>29</v>
      </c>
      <c r="B40" s="2">
        <v>31685</v>
      </c>
      <c r="C40" s="1" t="s">
        <v>63</v>
      </c>
      <c r="D40" s="2">
        <v>31686</v>
      </c>
      <c r="E40" s="1" t="s">
        <v>63</v>
      </c>
      <c r="F40" s="2">
        <v>31686</v>
      </c>
      <c r="G40" s="1" t="s">
        <v>64</v>
      </c>
      <c r="H40" s="1" t="s">
        <v>32</v>
      </c>
      <c r="I40" s="1" t="s">
        <v>330</v>
      </c>
      <c r="J40" s="3">
        <v>880</v>
      </c>
      <c r="K40" s="1" t="s">
        <v>148</v>
      </c>
      <c r="L40" s="1" t="s">
        <v>277</v>
      </c>
      <c r="M40" s="4">
        <v>0.53699999999999992</v>
      </c>
      <c r="N40" s="1" t="s">
        <v>331</v>
      </c>
      <c r="O40" s="1" t="s">
        <v>248</v>
      </c>
      <c r="P40" s="2">
        <v>31889</v>
      </c>
      <c r="Q40" s="1" t="s">
        <v>325</v>
      </c>
      <c r="R40" s="1" t="s">
        <v>332</v>
      </c>
      <c r="S40" s="1" t="s">
        <v>32</v>
      </c>
      <c r="T40" s="1" t="s">
        <v>37</v>
      </c>
      <c r="U40" s="1" t="s">
        <v>37</v>
      </c>
      <c r="V40" s="1" t="s">
        <v>37</v>
      </c>
      <c r="W40" s="1" t="s">
        <v>37</v>
      </c>
      <c r="X40" s="1" t="s">
        <v>32</v>
      </c>
      <c r="Y40" s="1" t="s">
        <v>32</v>
      </c>
      <c r="Z40" s="1" t="s">
        <v>32</v>
      </c>
      <c r="AA40" s="1" t="s">
        <v>30</v>
      </c>
      <c r="AB40" s="1" t="s">
        <v>37</v>
      </c>
      <c r="AC40" s="1" t="s">
        <v>37</v>
      </c>
    </row>
    <row r="41" spans="1:29" x14ac:dyDescent="0.2">
      <c r="A41" s="1" t="s">
        <v>29</v>
      </c>
      <c r="B41" s="2">
        <v>31686</v>
      </c>
      <c r="C41" s="1" t="s">
        <v>63</v>
      </c>
      <c r="D41" s="2">
        <v>31686</v>
      </c>
      <c r="E41" s="1" t="s">
        <v>210</v>
      </c>
      <c r="F41" s="2">
        <v>31687</v>
      </c>
      <c r="G41" s="1" t="s">
        <v>64</v>
      </c>
      <c r="H41" s="1" t="s">
        <v>32</v>
      </c>
      <c r="I41" s="1" t="s">
        <v>178</v>
      </c>
      <c r="J41" s="3">
        <v>620</v>
      </c>
      <c r="K41" s="1" t="s">
        <v>173</v>
      </c>
      <c r="L41" s="1" t="s">
        <v>322</v>
      </c>
      <c r="M41" s="4">
        <v>0.37799999999999995</v>
      </c>
      <c r="N41" s="1" t="s">
        <v>333</v>
      </c>
      <c r="O41" s="1" t="s">
        <v>248</v>
      </c>
      <c r="P41" s="2">
        <v>31785</v>
      </c>
      <c r="Q41" s="1" t="s">
        <v>325</v>
      </c>
      <c r="R41" s="1" t="s">
        <v>334</v>
      </c>
      <c r="S41" s="1" t="s">
        <v>32</v>
      </c>
      <c r="T41" s="1" t="s">
        <v>37</v>
      </c>
      <c r="U41" s="1" t="s">
        <v>37</v>
      </c>
      <c r="V41" s="1" t="s">
        <v>37</v>
      </c>
      <c r="W41" s="1" t="s">
        <v>37</v>
      </c>
      <c r="X41" s="1" t="s">
        <v>37</v>
      </c>
      <c r="Y41" s="1" t="s">
        <v>37</v>
      </c>
      <c r="Z41" s="1" t="s">
        <v>37</v>
      </c>
      <c r="AA41" s="1" t="s">
        <v>30</v>
      </c>
      <c r="AB41" s="1" t="s">
        <v>37</v>
      </c>
      <c r="AC41" s="1" t="s">
        <v>37</v>
      </c>
    </row>
    <row r="42" spans="1:29" x14ac:dyDescent="0.2">
      <c r="A42" s="1" t="s">
        <v>29</v>
      </c>
      <c r="B42" s="2">
        <v>31745</v>
      </c>
      <c r="C42" s="1" t="s">
        <v>335</v>
      </c>
      <c r="D42" s="2">
        <v>31745</v>
      </c>
      <c r="E42" s="1" t="s">
        <v>336</v>
      </c>
      <c r="F42" s="2">
        <v>31745</v>
      </c>
      <c r="G42" s="1" t="s">
        <v>31</v>
      </c>
      <c r="H42" s="1" t="s">
        <v>337</v>
      </c>
      <c r="I42" s="1" t="s">
        <v>244</v>
      </c>
      <c r="J42" s="3">
        <v>215</v>
      </c>
      <c r="K42" s="1" t="s">
        <v>338</v>
      </c>
      <c r="L42" s="1" t="s">
        <v>339</v>
      </c>
      <c r="M42" s="4">
        <v>0.13099999999999998</v>
      </c>
      <c r="N42" s="1" t="s">
        <v>340</v>
      </c>
      <c r="O42" s="1" t="s">
        <v>248</v>
      </c>
      <c r="P42" s="2">
        <v>31785</v>
      </c>
      <c r="Q42" s="1" t="s">
        <v>341</v>
      </c>
      <c r="R42" s="1" t="s">
        <v>342</v>
      </c>
      <c r="S42" s="1" t="s">
        <v>32</v>
      </c>
      <c r="T42" s="1" t="s">
        <v>37</v>
      </c>
      <c r="U42" s="1" t="s">
        <v>37</v>
      </c>
      <c r="V42" s="1" t="s">
        <v>37</v>
      </c>
      <c r="W42" s="1" t="s">
        <v>37</v>
      </c>
      <c r="X42" s="1" t="s">
        <v>37</v>
      </c>
      <c r="Y42" s="1" t="s">
        <v>37</v>
      </c>
      <c r="Z42" s="1" t="s">
        <v>37</v>
      </c>
      <c r="AA42" s="1" t="s">
        <v>30</v>
      </c>
      <c r="AB42" s="1" t="s">
        <v>37</v>
      </c>
      <c r="AC42" s="1" t="s">
        <v>37</v>
      </c>
    </row>
    <row r="43" spans="1:29" x14ac:dyDescent="0.2">
      <c r="A43" s="1" t="s">
        <v>29</v>
      </c>
      <c r="B43" s="2">
        <v>31752</v>
      </c>
      <c r="C43" s="1" t="s">
        <v>49</v>
      </c>
      <c r="D43" s="2">
        <v>31752</v>
      </c>
      <c r="E43" s="1" t="s">
        <v>63</v>
      </c>
      <c r="F43" s="2">
        <v>31752</v>
      </c>
      <c r="G43" s="1" t="s">
        <v>64</v>
      </c>
      <c r="H43" s="1" t="s">
        <v>32</v>
      </c>
      <c r="I43" s="1" t="s">
        <v>192</v>
      </c>
      <c r="J43" s="3">
        <v>565</v>
      </c>
      <c r="K43" s="1" t="s">
        <v>130</v>
      </c>
      <c r="L43" s="1" t="s">
        <v>343</v>
      </c>
      <c r="M43" s="4">
        <v>0.34499999999999997</v>
      </c>
      <c r="N43" s="1" t="s">
        <v>344</v>
      </c>
      <c r="O43" s="1" t="s">
        <v>248</v>
      </c>
      <c r="P43" s="2">
        <v>31785</v>
      </c>
      <c r="Q43" s="1" t="s">
        <v>325</v>
      </c>
      <c r="R43" s="1" t="s">
        <v>345</v>
      </c>
      <c r="S43" s="1" t="s">
        <v>32</v>
      </c>
      <c r="T43" s="1" t="s">
        <v>37</v>
      </c>
      <c r="U43" s="1" t="s">
        <v>37</v>
      </c>
      <c r="V43" s="1" t="s">
        <v>37</v>
      </c>
      <c r="W43" s="1" t="s">
        <v>37</v>
      </c>
      <c r="X43" s="1" t="s">
        <v>37</v>
      </c>
      <c r="Y43" s="1" t="s">
        <v>37</v>
      </c>
      <c r="Z43" s="1" t="s">
        <v>37</v>
      </c>
      <c r="AA43" s="1" t="s">
        <v>30</v>
      </c>
      <c r="AB43" s="1" t="s">
        <v>37</v>
      </c>
      <c r="AC43" s="1" t="s">
        <v>37</v>
      </c>
    </row>
    <row r="44" spans="1:29" x14ac:dyDescent="0.2">
      <c r="A44" s="1" t="s">
        <v>29</v>
      </c>
      <c r="B44" s="2">
        <v>31752</v>
      </c>
      <c r="C44" s="1" t="s">
        <v>63</v>
      </c>
      <c r="D44" s="2">
        <v>31753</v>
      </c>
      <c r="E44" s="1" t="s">
        <v>346</v>
      </c>
      <c r="F44" s="2">
        <v>31753</v>
      </c>
      <c r="G44" s="1" t="s">
        <v>31</v>
      </c>
      <c r="H44" s="1" t="s">
        <v>50</v>
      </c>
      <c r="I44" s="1" t="s">
        <v>92</v>
      </c>
      <c r="J44" s="3">
        <v>250</v>
      </c>
      <c r="K44" s="1" t="s">
        <v>347</v>
      </c>
      <c r="L44" s="1" t="s">
        <v>348</v>
      </c>
      <c r="M44" s="4">
        <v>0.152</v>
      </c>
      <c r="N44" s="1" t="s">
        <v>349</v>
      </c>
      <c r="O44" s="1" t="s">
        <v>248</v>
      </c>
      <c r="P44" s="2">
        <v>31785</v>
      </c>
      <c r="Q44" s="1" t="s">
        <v>188</v>
      </c>
      <c r="R44" s="1" t="s">
        <v>350</v>
      </c>
      <c r="S44" s="1" t="s">
        <v>32</v>
      </c>
      <c r="T44" s="1" t="s">
        <v>37</v>
      </c>
      <c r="U44" s="1" t="s">
        <v>37</v>
      </c>
      <c r="V44" s="1" t="s">
        <v>37</v>
      </c>
      <c r="W44" s="1" t="s">
        <v>37</v>
      </c>
      <c r="X44" s="1" t="s">
        <v>37</v>
      </c>
      <c r="Y44" s="1" t="s">
        <v>37</v>
      </c>
      <c r="Z44" s="1" t="s">
        <v>37</v>
      </c>
      <c r="AA44" s="1" t="s">
        <v>30</v>
      </c>
      <c r="AB44" s="1" t="s">
        <v>37</v>
      </c>
      <c r="AC44" s="1" t="s">
        <v>37</v>
      </c>
    </row>
    <row r="45" spans="1:29" x14ac:dyDescent="0.2">
      <c r="A45" s="1" t="s">
        <v>29</v>
      </c>
      <c r="B45" s="2">
        <v>31765</v>
      </c>
      <c r="C45" s="1" t="s">
        <v>191</v>
      </c>
      <c r="D45" s="2">
        <v>31766</v>
      </c>
      <c r="E45" s="1" t="s">
        <v>351</v>
      </c>
      <c r="F45" s="2">
        <v>31766</v>
      </c>
      <c r="G45" s="1" t="s">
        <v>31</v>
      </c>
      <c r="H45" s="1" t="s">
        <v>50</v>
      </c>
      <c r="I45" s="1" t="s">
        <v>352</v>
      </c>
      <c r="J45" s="3">
        <v>480</v>
      </c>
      <c r="K45" s="1" t="s">
        <v>347</v>
      </c>
      <c r="L45" s="1" t="s">
        <v>353</v>
      </c>
      <c r="M45" s="4">
        <v>0.29299999999999998</v>
      </c>
      <c r="N45" s="1" t="s">
        <v>354</v>
      </c>
      <c r="O45" s="1" t="s">
        <v>248</v>
      </c>
      <c r="P45" s="2">
        <v>31785</v>
      </c>
      <c r="Q45" s="1" t="s">
        <v>355</v>
      </c>
      <c r="R45" s="1" t="s">
        <v>356</v>
      </c>
      <c r="S45" s="1" t="s">
        <v>32</v>
      </c>
      <c r="T45" s="1" t="s">
        <v>37</v>
      </c>
      <c r="U45" s="1" t="s">
        <v>37</v>
      </c>
      <c r="V45" s="1" t="s">
        <v>37</v>
      </c>
      <c r="W45" s="1" t="s">
        <v>37</v>
      </c>
      <c r="X45" s="1" t="s">
        <v>37</v>
      </c>
      <c r="Y45" s="1" t="s">
        <v>37</v>
      </c>
      <c r="Z45" s="1" t="s">
        <v>37</v>
      </c>
      <c r="AA45" s="1" t="s">
        <v>30</v>
      </c>
      <c r="AB45" s="1" t="s">
        <v>37</v>
      </c>
      <c r="AC45" s="1" t="s">
        <v>37</v>
      </c>
    </row>
    <row r="46" spans="1:29" x14ac:dyDescent="0.2">
      <c r="A46" s="1" t="s">
        <v>29</v>
      </c>
      <c r="B46" s="2">
        <v>31780</v>
      </c>
      <c r="C46" s="1" t="s">
        <v>351</v>
      </c>
      <c r="D46" s="2">
        <v>31780</v>
      </c>
      <c r="E46" s="1" t="s">
        <v>63</v>
      </c>
      <c r="F46" s="2">
        <v>31780</v>
      </c>
      <c r="G46" s="1" t="s">
        <v>357</v>
      </c>
      <c r="H46" s="1" t="s">
        <v>32</v>
      </c>
      <c r="I46" s="1" t="s">
        <v>256</v>
      </c>
      <c r="J46" s="3">
        <v>1385</v>
      </c>
      <c r="K46" s="1" t="s">
        <v>130</v>
      </c>
      <c r="L46" s="1" t="s">
        <v>358</v>
      </c>
      <c r="M46" s="4">
        <v>0.84499999999999997</v>
      </c>
      <c r="N46" s="1" t="s">
        <v>359</v>
      </c>
      <c r="O46" s="1" t="s">
        <v>248</v>
      </c>
      <c r="P46" s="2">
        <v>31785</v>
      </c>
      <c r="Q46" s="1" t="s">
        <v>30</v>
      </c>
      <c r="R46" s="1" t="s">
        <v>104</v>
      </c>
      <c r="S46" s="1" t="s">
        <v>32</v>
      </c>
      <c r="T46" s="1" t="s">
        <v>37</v>
      </c>
      <c r="U46" s="1" t="s">
        <v>37</v>
      </c>
      <c r="V46" s="1" t="s">
        <v>37</v>
      </c>
      <c r="W46" s="1" t="s">
        <v>37</v>
      </c>
      <c r="X46" s="1" t="s">
        <v>37</v>
      </c>
      <c r="Y46" s="1" t="s">
        <v>37</v>
      </c>
      <c r="Z46" s="1" t="s">
        <v>37</v>
      </c>
      <c r="AA46" s="1" t="s">
        <v>30</v>
      </c>
      <c r="AB46" s="1" t="s">
        <v>37</v>
      </c>
      <c r="AC46" s="1" t="s">
        <v>37</v>
      </c>
    </row>
    <row r="47" spans="1:29" x14ac:dyDescent="0.2">
      <c r="A47" s="1" t="s">
        <v>29</v>
      </c>
      <c r="B47" s="2">
        <v>31780</v>
      </c>
      <c r="C47" s="1" t="s">
        <v>63</v>
      </c>
      <c r="D47" s="2">
        <v>31781</v>
      </c>
      <c r="E47" s="1" t="s">
        <v>346</v>
      </c>
      <c r="F47" s="2">
        <v>31781</v>
      </c>
      <c r="G47" s="1" t="s">
        <v>31</v>
      </c>
      <c r="H47" s="1" t="s">
        <v>360</v>
      </c>
      <c r="I47" s="1" t="s">
        <v>361</v>
      </c>
      <c r="J47" s="3">
        <v>2600</v>
      </c>
      <c r="K47" s="1" t="s">
        <v>362</v>
      </c>
      <c r="L47" s="1" t="s">
        <v>66</v>
      </c>
      <c r="M47" s="4">
        <v>1.585</v>
      </c>
      <c r="N47" s="1" t="s">
        <v>363</v>
      </c>
      <c r="O47" s="1" t="s">
        <v>248</v>
      </c>
      <c r="P47" s="2">
        <v>31841</v>
      </c>
      <c r="Q47" s="1" t="s">
        <v>364</v>
      </c>
      <c r="R47" s="1" t="s">
        <v>365</v>
      </c>
      <c r="S47" s="1" t="s">
        <v>32</v>
      </c>
      <c r="T47" s="1" t="s">
        <v>37</v>
      </c>
      <c r="U47" s="1" t="s">
        <v>37</v>
      </c>
      <c r="V47" s="1" t="s">
        <v>37</v>
      </c>
      <c r="W47" s="1" t="s">
        <v>37</v>
      </c>
      <c r="X47" s="1" t="s">
        <v>37</v>
      </c>
      <c r="Y47" s="1" t="s">
        <v>37</v>
      </c>
      <c r="Z47" s="1" t="s">
        <v>37</v>
      </c>
      <c r="AA47" s="1" t="s">
        <v>30</v>
      </c>
      <c r="AB47" s="1" t="s">
        <v>37</v>
      </c>
      <c r="AC47" s="1" t="s">
        <v>37</v>
      </c>
    </row>
    <row r="48" spans="1:29" x14ac:dyDescent="0.2">
      <c r="A48" s="1" t="s">
        <v>29</v>
      </c>
      <c r="B48" s="2">
        <v>31783</v>
      </c>
      <c r="C48" s="1" t="s">
        <v>49</v>
      </c>
      <c r="D48" s="2">
        <v>31784</v>
      </c>
      <c r="E48" s="1" t="s">
        <v>351</v>
      </c>
      <c r="F48" s="2">
        <v>31787</v>
      </c>
      <c r="G48" s="1" t="s">
        <v>31</v>
      </c>
      <c r="H48" s="1" t="s">
        <v>366</v>
      </c>
      <c r="I48" s="1" t="s">
        <v>256</v>
      </c>
      <c r="J48" s="3">
        <v>1320</v>
      </c>
      <c r="K48" s="1" t="s">
        <v>367</v>
      </c>
      <c r="L48" s="1" t="s">
        <v>368</v>
      </c>
      <c r="M48" s="4">
        <v>0.80500000000000005</v>
      </c>
      <c r="N48" s="1" t="s">
        <v>369</v>
      </c>
      <c r="O48" s="1" t="s">
        <v>248</v>
      </c>
      <c r="P48" s="2">
        <v>31841</v>
      </c>
      <c r="Q48" s="1" t="s">
        <v>370</v>
      </c>
      <c r="R48" s="1" t="s">
        <v>371</v>
      </c>
      <c r="S48" s="1" t="s">
        <v>32</v>
      </c>
      <c r="T48" s="1" t="s">
        <v>37</v>
      </c>
      <c r="U48" s="1" t="s">
        <v>37</v>
      </c>
      <c r="V48" s="1" t="s">
        <v>37</v>
      </c>
      <c r="W48" s="1" t="s">
        <v>37</v>
      </c>
      <c r="X48" s="1" t="s">
        <v>37</v>
      </c>
      <c r="Y48" s="1" t="s">
        <v>37</v>
      </c>
      <c r="Z48" s="1" t="s">
        <v>37</v>
      </c>
      <c r="AA48" s="1" t="s">
        <v>30</v>
      </c>
      <c r="AB48" s="1" t="s">
        <v>37</v>
      </c>
      <c r="AC48" s="1" t="s">
        <v>37</v>
      </c>
    </row>
    <row r="49" spans="1:29" x14ac:dyDescent="0.2">
      <c r="A49" s="1" t="s">
        <v>29</v>
      </c>
      <c r="B49" s="2">
        <v>31804</v>
      </c>
      <c r="C49" s="1" t="s">
        <v>191</v>
      </c>
      <c r="D49" s="2">
        <v>31805</v>
      </c>
      <c r="E49" s="1" t="s">
        <v>372</v>
      </c>
      <c r="F49" s="2">
        <v>31805</v>
      </c>
      <c r="G49" s="1" t="s">
        <v>31</v>
      </c>
      <c r="H49" s="1" t="s">
        <v>373</v>
      </c>
      <c r="I49" s="1" t="s">
        <v>374</v>
      </c>
      <c r="J49" s="3">
        <v>1210</v>
      </c>
      <c r="K49" s="1" t="s">
        <v>375</v>
      </c>
      <c r="L49" s="1" t="s">
        <v>376</v>
      </c>
      <c r="M49" s="4">
        <v>0.73799999999999999</v>
      </c>
      <c r="N49" s="1" t="s">
        <v>377</v>
      </c>
      <c r="O49" s="1" t="s">
        <v>248</v>
      </c>
      <c r="P49" s="2">
        <v>31841</v>
      </c>
      <c r="Q49" s="1" t="s">
        <v>378</v>
      </c>
      <c r="R49" s="1" t="s">
        <v>350</v>
      </c>
      <c r="S49" s="1" t="s">
        <v>32</v>
      </c>
      <c r="T49" s="1" t="s">
        <v>37</v>
      </c>
      <c r="U49" s="1" t="s">
        <v>37</v>
      </c>
      <c r="V49" s="1" t="s">
        <v>37</v>
      </c>
      <c r="W49" s="1" t="s">
        <v>37</v>
      </c>
      <c r="X49" s="1" t="s">
        <v>37</v>
      </c>
      <c r="Y49" s="1" t="s">
        <v>37</v>
      </c>
      <c r="Z49" s="1" t="s">
        <v>37</v>
      </c>
      <c r="AA49" s="1" t="s">
        <v>30</v>
      </c>
      <c r="AB49" s="1" t="s">
        <v>37</v>
      </c>
      <c r="AC49" s="1" t="s">
        <v>37</v>
      </c>
    </row>
    <row r="50" spans="1:29" x14ac:dyDescent="0.2">
      <c r="A50" s="1" t="s">
        <v>29</v>
      </c>
      <c r="B50" s="2">
        <v>31820</v>
      </c>
      <c r="C50" s="1" t="s">
        <v>63</v>
      </c>
      <c r="D50" s="2">
        <v>31821</v>
      </c>
      <c r="E50" s="1" t="s">
        <v>63</v>
      </c>
      <c r="F50" s="2">
        <v>31821</v>
      </c>
      <c r="G50" s="1" t="s">
        <v>64</v>
      </c>
      <c r="H50" s="1" t="s">
        <v>32</v>
      </c>
      <c r="I50" s="1" t="s">
        <v>379</v>
      </c>
      <c r="J50" s="3">
        <v>3470</v>
      </c>
      <c r="K50" s="1" t="s">
        <v>154</v>
      </c>
      <c r="L50" s="1" t="s">
        <v>380</v>
      </c>
      <c r="M50" s="4">
        <v>2.1159999999999997</v>
      </c>
      <c r="N50" s="1" t="s">
        <v>381</v>
      </c>
      <c r="O50" s="1" t="s">
        <v>248</v>
      </c>
      <c r="P50" s="2">
        <v>31841</v>
      </c>
      <c r="Q50" s="1" t="s">
        <v>325</v>
      </c>
      <c r="R50" s="1" t="s">
        <v>382</v>
      </c>
      <c r="S50" s="1" t="s">
        <v>32</v>
      </c>
      <c r="T50" s="1" t="s">
        <v>37</v>
      </c>
      <c r="U50" s="1" t="s">
        <v>37</v>
      </c>
      <c r="V50" s="1" t="s">
        <v>37</v>
      </c>
      <c r="W50" s="1" t="s">
        <v>37</v>
      </c>
      <c r="X50" s="1" t="s">
        <v>37</v>
      </c>
      <c r="Y50" s="1" t="s">
        <v>37</v>
      </c>
      <c r="Z50" s="1" t="s">
        <v>37</v>
      </c>
      <c r="AA50" s="1" t="s">
        <v>30</v>
      </c>
      <c r="AB50" s="1" t="s">
        <v>37</v>
      </c>
      <c r="AC50" s="1" t="s">
        <v>37</v>
      </c>
    </row>
    <row r="51" spans="1:29" x14ac:dyDescent="0.2">
      <c r="A51" s="1" t="s">
        <v>29</v>
      </c>
      <c r="B51" s="2">
        <v>31831</v>
      </c>
      <c r="C51" s="1" t="s">
        <v>335</v>
      </c>
      <c r="D51" s="2">
        <v>31831</v>
      </c>
      <c r="E51" s="1" t="s">
        <v>129</v>
      </c>
      <c r="F51" s="2">
        <v>31831</v>
      </c>
      <c r="G51" s="1" t="s">
        <v>31</v>
      </c>
      <c r="H51" s="1" t="s">
        <v>383</v>
      </c>
      <c r="I51" s="1" t="s">
        <v>384</v>
      </c>
      <c r="J51" s="3">
        <v>1960</v>
      </c>
      <c r="K51" s="1" t="s">
        <v>367</v>
      </c>
      <c r="L51" s="1" t="s">
        <v>358</v>
      </c>
      <c r="M51" s="4">
        <v>1.1950000000000001</v>
      </c>
      <c r="N51" s="1" t="s">
        <v>385</v>
      </c>
      <c r="O51" s="1" t="s">
        <v>248</v>
      </c>
      <c r="P51" s="2">
        <v>31841</v>
      </c>
      <c r="Q51" s="1" t="s">
        <v>386</v>
      </c>
      <c r="R51" s="1" t="s">
        <v>114</v>
      </c>
      <c r="S51" s="1" t="s">
        <v>32</v>
      </c>
      <c r="T51" s="1" t="s">
        <v>37</v>
      </c>
      <c r="U51" s="1" t="s">
        <v>37</v>
      </c>
      <c r="V51" s="1" t="s">
        <v>37</v>
      </c>
      <c r="W51" s="1" t="s">
        <v>37</v>
      </c>
      <c r="X51" s="1" t="s">
        <v>37</v>
      </c>
      <c r="Y51" s="1" t="s">
        <v>37</v>
      </c>
      <c r="Z51" s="1" t="s">
        <v>37</v>
      </c>
      <c r="AA51" s="1" t="s">
        <v>30</v>
      </c>
      <c r="AB51" s="1" t="s">
        <v>37</v>
      </c>
      <c r="AC51" s="1" t="s">
        <v>37</v>
      </c>
    </row>
    <row r="52" spans="1:29" x14ac:dyDescent="0.2">
      <c r="A52" s="1" t="s">
        <v>29</v>
      </c>
      <c r="B52" s="2">
        <v>31832</v>
      </c>
      <c r="C52" s="1" t="s">
        <v>63</v>
      </c>
      <c r="D52" s="2">
        <v>31833</v>
      </c>
      <c r="E52" s="1" t="s">
        <v>129</v>
      </c>
      <c r="F52" s="2">
        <v>31833</v>
      </c>
      <c r="G52" s="1" t="s">
        <v>31</v>
      </c>
      <c r="H52" s="1" t="s">
        <v>387</v>
      </c>
      <c r="I52" s="1" t="s">
        <v>327</v>
      </c>
      <c r="J52" s="3">
        <v>1350</v>
      </c>
      <c r="K52" s="1" t="s">
        <v>388</v>
      </c>
      <c r="L52" s="1" t="s">
        <v>348</v>
      </c>
      <c r="M52" s="4">
        <v>0.82299999999999995</v>
      </c>
      <c r="N52" s="1" t="s">
        <v>389</v>
      </c>
      <c r="O52" s="1" t="s">
        <v>248</v>
      </c>
      <c r="P52" s="2">
        <v>31841</v>
      </c>
      <c r="Q52" s="1" t="s">
        <v>390</v>
      </c>
      <c r="R52" s="1" t="s">
        <v>391</v>
      </c>
      <c r="S52" s="1" t="s">
        <v>32</v>
      </c>
      <c r="T52" s="1" t="s">
        <v>37</v>
      </c>
      <c r="U52" s="1" t="s">
        <v>37</v>
      </c>
      <c r="V52" s="1" t="s">
        <v>37</v>
      </c>
      <c r="W52" s="1" t="s">
        <v>37</v>
      </c>
      <c r="X52" s="1" t="s">
        <v>37</v>
      </c>
      <c r="Y52" s="1" t="s">
        <v>37</v>
      </c>
      <c r="Z52" s="1" t="s">
        <v>37</v>
      </c>
      <c r="AA52" s="1" t="s">
        <v>30</v>
      </c>
      <c r="AB52" s="1" t="s">
        <v>37</v>
      </c>
      <c r="AC52" s="1" t="s">
        <v>37</v>
      </c>
    </row>
    <row r="53" spans="1:29" x14ac:dyDescent="0.2">
      <c r="A53" s="1" t="s">
        <v>29</v>
      </c>
      <c r="B53" s="2">
        <v>31848</v>
      </c>
      <c r="C53" s="1" t="s">
        <v>191</v>
      </c>
      <c r="D53" s="2">
        <v>31849</v>
      </c>
      <c r="E53" s="1" t="s">
        <v>211</v>
      </c>
      <c r="F53" s="2">
        <v>31849</v>
      </c>
      <c r="G53" s="1" t="s">
        <v>357</v>
      </c>
      <c r="H53" s="1" t="s">
        <v>392</v>
      </c>
      <c r="I53" s="1" t="s">
        <v>393</v>
      </c>
      <c r="J53" s="3">
        <v>2110</v>
      </c>
      <c r="K53" s="1" t="s">
        <v>362</v>
      </c>
      <c r="L53" s="1" t="s">
        <v>394</v>
      </c>
      <c r="M53" s="4">
        <v>1.2869999999999999</v>
      </c>
      <c r="N53" s="1" t="s">
        <v>395</v>
      </c>
      <c r="O53" s="1" t="s">
        <v>248</v>
      </c>
      <c r="P53" s="2">
        <v>31889</v>
      </c>
      <c r="Q53" s="1" t="s">
        <v>396</v>
      </c>
      <c r="R53" s="1" t="s">
        <v>329</v>
      </c>
      <c r="S53" s="1" t="s">
        <v>32</v>
      </c>
      <c r="T53" s="1" t="s">
        <v>37</v>
      </c>
      <c r="U53" s="1" t="s">
        <v>37</v>
      </c>
      <c r="V53" s="1" t="s">
        <v>37</v>
      </c>
      <c r="W53" s="1" t="s">
        <v>37</v>
      </c>
      <c r="X53" s="1" t="s">
        <v>37</v>
      </c>
      <c r="Y53" s="1" t="s">
        <v>37</v>
      </c>
      <c r="Z53" s="1" t="s">
        <v>37</v>
      </c>
      <c r="AA53" s="1" t="s">
        <v>30</v>
      </c>
      <c r="AB53" s="1" t="s">
        <v>37</v>
      </c>
      <c r="AC53" s="1" t="s">
        <v>37</v>
      </c>
    </row>
    <row r="54" spans="1:29" x14ac:dyDescent="0.2">
      <c r="A54" s="1" t="s">
        <v>29</v>
      </c>
      <c r="B54" s="2">
        <v>31859</v>
      </c>
      <c r="C54" s="1" t="s">
        <v>63</v>
      </c>
      <c r="D54" s="2">
        <v>31860</v>
      </c>
      <c r="E54" s="1" t="s">
        <v>63</v>
      </c>
      <c r="F54" s="2">
        <v>31860</v>
      </c>
      <c r="G54" s="1" t="s">
        <v>357</v>
      </c>
      <c r="H54" s="1" t="s">
        <v>397</v>
      </c>
      <c r="I54" s="1" t="s">
        <v>398</v>
      </c>
      <c r="J54" s="3">
        <v>2140</v>
      </c>
      <c r="K54" s="1" t="s">
        <v>399</v>
      </c>
      <c r="L54" s="1" t="s">
        <v>400</v>
      </c>
      <c r="M54" s="4">
        <v>1.3049999999999999</v>
      </c>
      <c r="N54" s="1" t="s">
        <v>401</v>
      </c>
      <c r="O54" s="1" t="s">
        <v>248</v>
      </c>
      <c r="P54" s="2">
        <v>31889</v>
      </c>
      <c r="Q54" s="1" t="s">
        <v>168</v>
      </c>
      <c r="R54" s="1" t="s">
        <v>402</v>
      </c>
      <c r="S54" s="1" t="s">
        <v>32</v>
      </c>
      <c r="T54" s="1" t="s">
        <v>37</v>
      </c>
      <c r="U54" s="1" t="s">
        <v>37</v>
      </c>
      <c r="V54" s="1" t="s">
        <v>37</v>
      </c>
      <c r="W54" s="1" t="s">
        <v>37</v>
      </c>
      <c r="X54" s="1" t="s">
        <v>37</v>
      </c>
      <c r="Y54" s="1" t="s">
        <v>37</v>
      </c>
      <c r="Z54" s="1" t="s">
        <v>37</v>
      </c>
      <c r="AA54" s="1" t="s">
        <v>30</v>
      </c>
      <c r="AB54" s="1" t="s">
        <v>37</v>
      </c>
      <c r="AC54" s="1" t="s">
        <v>37</v>
      </c>
    </row>
    <row r="55" spans="1:29" x14ac:dyDescent="0.2">
      <c r="A55" s="1" t="s">
        <v>29</v>
      </c>
      <c r="B55" s="2">
        <v>31906</v>
      </c>
      <c r="C55" s="1" t="s">
        <v>403</v>
      </c>
      <c r="D55" s="2">
        <v>31906</v>
      </c>
      <c r="E55" s="1" t="s">
        <v>232</v>
      </c>
      <c r="F55" s="2">
        <v>31906</v>
      </c>
      <c r="G55" s="1" t="s">
        <v>64</v>
      </c>
      <c r="H55" s="1" t="s">
        <v>32</v>
      </c>
      <c r="I55" s="1" t="s">
        <v>404</v>
      </c>
      <c r="J55" s="3">
        <v>1175</v>
      </c>
      <c r="K55" s="1" t="s">
        <v>400</v>
      </c>
      <c r="L55" s="1" t="s">
        <v>405</v>
      </c>
      <c r="M55" s="4">
        <v>0.71699999999999997</v>
      </c>
      <c r="N55" s="1" t="s">
        <v>406</v>
      </c>
      <c r="O55" s="1" t="s">
        <v>248</v>
      </c>
      <c r="P55" s="2">
        <v>31918</v>
      </c>
      <c r="Q55" s="1" t="s">
        <v>30</v>
      </c>
      <c r="R55" s="1" t="s">
        <v>407</v>
      </c>
      <c r="S55" s="1" t="s">
        <v>32</v>
      </c>
      <c r="T55" s="1" t="s">
        <v>37</v>
      </c>
      <c r="U55" s="1" t="s">
        <v>37</v>
      </c>
      <c r="V55" s="1" t="s">
        <v>37</v>
      </c>
      <c r="W55" s="1" t="s">
        <v>37</v>
      </c>
      <c r="X55" s="1" t="s">
        <v>37</v>
      </c>
      <c r="Y55" s="1" t="s">
        <v>37</v>
      </c>
      <c r="Z55" s="1" t="s">
        <v>37</v>
      </c>
      <c r="AA55" s="1" t="s">
        <v>30</v>
      </c>
      <c r="AB55" s="1" t="s">
        <v>37</v>
      </c>
      <c r="AC55" s="1" t="s">
        <v>408</v>
      </c>
    </row>
    <row r="56" spans="1:29" x14ac:dyDescent="0.2">
      <c r="A56" s="1" t="s">
        <v>29</v>
      </c>
      <c r="B56" s="2">
        <v>31907</v>
      </c>
      <c r="C56" s="1" t="s">
        <v>190</v>
      </c>
      <c r="D56" s="2">
        <v>31907</v>
      </c>
      <c r="E56" s="1" t="s">
        <v>302</v>
      </c>
      <c r="F56" s="2">
        <v>31908</v>
      </c>
      <c r="G56" s="1" t="s">
        <v>64</v>
      </c>
      <c r="H56" s="1" t="s">
        <v>32</v>
      </c>
      <c r="I56" s="1" t="s">
        <v>137</v>
      </c>
      <c r="J56" s="3">
        <v>590</v>
      </c>
      <c r="K56" s="1" t="s">
        <v>245</v>
      </c>
      <c r="L56" s="1" t="s">
        <v>405</v>
      </c>
      <c r="M56" s="4">
        <v>0.36</v>
      </c>
      <c r="N56" s="1" t="s">
        <v>409</v>
      </c>
      <c r="O56" s="1" t="s">
        <v>248</v>
      </c>
      <c r="P56" s="2">
        <v>31918</v>
      </c>
      <c r="Q56" s="1" t="s">
        <v>30</v>
      </c>
      <c r="R56" s="1" t="s">
        <v>410</v>
      </c>
      <c r="S56" s="1" t="s">
        <v>32</v>
      </c>
      <c r="T56" s="1" t="s">
        <v>37</v>
      </c>
      <c r="U56" s="1" t="s">
        <v>37</v>
      </c>
      <c r="V56" s="1" t="s">
        <v>37</v>
      </c>
      <c r="W56" s="1" t="s">
        <v>37</v>
      </c>
      <c r="X56" s="1" t="s">
        <v>37</v>
      </c>
      <c r="Y56" s="1" t="s">
        <v>37</v>
      </c>
      <c r="Z56" s="1" t="s">
        <v>37</v>
      </c>
      <c r="AA56" s="1" t="s">
        <v>30</v>
      </c>
      <c r="AB56" s="1" t="s">
        <v>37</v>
      </c>
      <c r="AC56" s="1" t="s">
        <v>408</v>
      </c>
    </row>
    <row r="57" spans="1:29" x14ac:dyDescent="0.2">
      <c r="A57" s="1" t="s">
        <v>29</v>
      </c>
      <c r="B57" s="2">
        <v>31908</v>
      </c>
      <c r="C57" s="1" t="s">
        <v>63</v>
      </c>
      <c r="D57" s="2">
        <v>31909</v>
      </c>
      <c r="E57" s="1" t="s">
        <v>63</v>
      </c>
      <c r="F57" s="2">
        <v>31909</v>
      </c>
      <c r="G57" s="1" t="s">
        <v>64</v>
      </c>
      <c r="H57" s="1" t="s">
        <v>32</v>
      </c>
      <c r="I57" s="1" t="s">
        <v>411</v>
      </c>
      <c r="J57" s="3">
        <v>1100</v>
      </c>
      <c r="K57" s="1" t="s">
        <v>412</v>
      </c>
      <c r="L57" s="1" t="s">
        <v>413</v>
      </c>
      <c r="M57" s="4">
        <v>0.67099999999999993</v>
      </c>
      <c r="N57" s="1" t="s">
        <v>414</v>
      </c>
      <c r="O57" s="1" t="s">
        <v>248</v>
      </c>
      <c r="P57" s="2">
        <v>31918</v>
      </c>
      <c r="Q57" s="1" t="s">
        <v>30</v>
      </c>
      <c r="R57" s="1" t="s">
        <v>415</v>
      </c>
      <c r="S57" s="1" t="s">
        <v>32</v>
      </c>
      <c r="T57" s="1" t="s">
        <v>37</v>
      </c>
      <c r="U57" s="1" t="s">
        <v>37</v>
      </c>
      <c r="V57" s="1" t="s">
        <v>37</v>
      </c>
      <c r="W57" s="1" t="s">
        <v>37</v>
      </c>
      <c r="X57" s="1" t="s">
        <v>37</v>
      </c>
      <c r="Y57" s="1" t="s">
        <v>37</v>
      </c>
      <c r="Z57" s="1" t="s">
        <v>37</v>
      </c>
      <c r="AA57" s="1" t="s">
        <v>30</v>
      </c>
      <c r="AB57" s="1" t="s">
        <v>37</v>
      </c>
      <c r="AC57" s="1" t="s">
        <v>408</v>
      </c>
    </row>
    <row r="58" spans="1:29" x14ac:dyDescent="0.2">
      <c r="A58" s="1" t="s">
        <v>29</v>
      </c>
      <c r="B58" s="2">
        <v>31911</v>
      </c>
      <c r="C58" s="1" t="s">
        <v>264</v>
      </c>
      <c r="D58" s="2">
        <v>31911</v>
      </c>
      <c r="E58" s="1" t="s">
        <v>63</v>
      </c>
      <c r="F58" s="2">
        <v>31911</v>
      </c>
      <c r="G58" s="1" t="s">
        <v>64</v>
      </c>
      <c r="H58" s="1" t="s">
        <v>32</v>
      </c>
      <c r="I58" s="1" t="s">
        <v>416</v>
      </c>
      <c r="J58" s="3">
        <v>540</v>
      </c>
      <c r="K58" s="1" t="s">
        <v>417</v>
      </c>
      <c r="L58" s="1" t="s">
        <v>257</v>
      </c>
      <c r="M58" s="4">
        <v>0.32899999999999996</v>
      </c>
      <c r="N58" s="1" t="s">
        <v>418</v>
      </c>
      <c r="O58" s="1" t="s">
        <v>248</v>
      </c>
      <c r="P58" s="2">
        <v>31950</v>
      </c>
      <c r="Q58" s="1" t="s">
        <v>30</v>
      </c>
      <c r="R58" s="1" t="s">
        <v>419</v>
      </c>
      <c r="S58" s="1" t="s">
        <v>32</v>
      </c>
      <c r="T58" s="1" t="s">
        <v>37</v>
      </c>
      <c r="U58" s="1" t="s">
        <v>37</v>
      </c>
      <c r="V58" s="1" t="s">
        <v>37</v>
      </c>
      <c r="W58" s="1" t="s">
        <v>37</v>
      </c>
      <c r="X58" s="1" t="s">
        <v>37</v>
      </c>
      <c r="Y58" s="1" t="s">
        <v>37</v>
      </c>
      <c r="Z58" s="1" t="s">
        <v>37</v>
      </c>
      <c r="AA58" s="1" t="s">
        <v>30</v>
      </c>
      <c r="AB58" s="1" t="s">
        <v>37</v>
      </c>
      <c r="AC58" s="1" t="s">
        <v>408</v>
      </c>
    </row>
    <row r="59" spans="1:29" x14ac:dyDescent="0.2">
      <c r="A59" s="1" t="s">
        <v>29</v>
      </c>
      <c r="B59" s="2">
        <v>31912</v>
      </c>
      <c r="C59" s="1" t="s">
        <v>403</v>
      </c>
      <c r="D59" s="2">
        <v>31912</v>
      </c>
      <c r="E59" s="1" t="s">
        <v>250</v>
      </c>
      <c r="F59" s="2">
        <v>31913</v>
      </c>
      <c r="G59" s="1" t="s">
        <v>64</v>
      </c>
      <c r="H59" s="1" t="s">
        <v>32</v>
      </c>
      <c r="I59" s="1" t="s">
        <v>374</v>
      </c>
      <c r="J59" s="3">
        <v>1120</v>
      </c>
      <c r="K59" s="1" t="s">
        <v>277</v>
      </c>
      <c r="L59" s="1" t="s">
        <v>420</v>
      </c>
      <c r="M59" s="4">
        <v>0.68299999999999994</v>
      </c>
      <c r="N59" s="1" t="s">
        <v>421</v>
      </c>
      <c r="O59" s="1" t="s">
        <v>248</v>
      </c>
      <c r="P59" s="2">
        <v>31950</v>
      </c>
      <c r="Q59" s="1" t="s">
        <v>30</v>
      </c>
      <c r="R59" s="1" t="s">
        <v>422</v>
      </c>
      <c r="S59" s="1" t="s">
        <v>32</v>
      </c>
      <c r="T59" s="1" t="s">
        <v>37</v>
      </c>
      <c r="U59" s="1" t="s">
        <v>37</v>
      </c>
      <c r="V59" s="1" t="s">
        <v>37</v>
      </c>
      <c r="W59" s="1" t="s">
        <v>37</v>
      </c>
      <c r="X59" s="1" t="s">
        <v>37</v>
      </c>
      <c r="Y59" s="1" t="s">
        <v>37</v>
      </c>
      <c r="Z59" s="1" t="s">
        <v>37</v>
      </c>
      <c r="AA59" s="1" t="s">
        <v>30</v>
      </c>
      <c r="AB59" s="1" t="s">
        <v>37</v>
      </c>
      <c r="AC59" s="1" t="s">
        <v>408</v>
      </c>
    </row>
    <row r="60" spans="1:29" x14ac:dyDescent="0.2">
      <c r="A60" s="1" t="s">
        <v>29</v>
      </c>
      <c r="B60" s="2">
        <v>31916</v>
      </c>
      <c r="C60" s="1" t="s">
        <v>63</v>
      </c>
      <c r="D60" s="2">
        <v>31917</v>
      </c>
      <c r="E60" s="1" t="s">
        <v>403</v>
      </c>
      <c r="F60" s="2">
        <v>31917</v>
      </c>
      <c r="G60" s="1" t="s">
        <v>64</v>
      </c>
      <c r="H60" s="1" t="s">
        <v>32</v>
      </c>
      <c r="I60" s="1" t="s">
        <v>110</v>
      </c>
      <c r="J60" s="3">
        <v>890</v>
      </c>
      <c r="K60" s="1" t="s">
        <v>423</v>
      </c>
      <c r="L60" s="1" t="s">
        <v>424</v>
      </c>
      <c r="M60" s="4">
        <v>0.54199999999999993</v>
      </c>
      <c r="N60" s="1" t="s">
        <v>425</v>
      </c>
      <c r="O60" s="1" t="s">
        <v>248</v>
      </c>
      <c r="P60" s="2">
        <v>31950</v>
      </c>
      <c r="Q60" s="1" t="s">
        <v>30</v>
      </c>
      <c r="R60" s="1" t="s">
        <v>426</v>
      </c>
      <c r="S60" s="1" t="s">
        <v>32</v>
      </c>
      <c r="T60" s="1" t="s">
        <v>37</v>
      </c>
      <c r="U60" s="1" t="s">
        <v>37</v>
      </c>
      <c r="V60" s="1" t="s">
        <v>37</v>
      </c>
      <c r="W60" s="1" t="s">
        <v>37</v>
      </c>
      <c r="X60" s="1" t="s">
        <v>37</v>
      </c>
      <c r="Y60" s="1" t="s">
        <v>37</v>
      </c>
      <c r="Z60" s="1" t="s">
        <v>37</v>
      </c>
      <c r="AA60" s="1" t="s">
        <v>30</v>
      </c>
      <c r="AB60" s="1" t="s">
        <v>37</v>
      </c>
      <c r="AC60" s="1" t="s">
        <v>408</v>
      </c>
    </row>
    <row r="61" spans="1:29" x14ac:dyDescent="0.2">
      <c r="A61" s="1" t="s">
        <v>29</v>
      </c>
      <c r="B61" s="2">
        <v>31934</v>
      </c>
      <c r="C61" s="1" t="s">
        <v>49</v>
      </c>
      <c r="D61" s="2">
        <v>31934</v>
      </c>
      <c r="E61" s="1" t="s">
        <v>403</v>
      </c>
      <c r="F61" s="2">
        <v>31934</v>
      </c>
      <c r="G61" s="1" t="s">
        <v>64</v>
      </c>
      <c r="H61" s="1" t="s">
        <v>32</v>
      </c>
      <c r="I61" s="1" t="s">
        <v>178</v>
      </c>
      <c r="J61" s="3">
        <v>645</v>
      </c>
      <c r="K61" s="1" t="s">
        <v>427</v>
      </c>
      <c r="L61" s="1" t="s">
        <v>428</v>
      </c>
      <c r="M61" s="4">
        <v>0.39299999999999996</v>
      </c>
      <c r="N61" s="1" t="s">
        <v>429</v>
      </c>
      <c r="O61" s="1" t="s">
        <v>248</v>
      </c>
      <c r="P61" s="2">
        <v>31950</v>
      </c>
      <c r="Q61" s="1" t="s">
        <v>30</v>
      </c>
      <c r="R61" s="1" t="s">
        <v>426</v>
      </c>
      <c r="S61" s="1" t="s">
        <v>32</v>
      </c>
      <c r="T61" s="1" t="s">
        <v>37</v>
      </c>
      <c r="U61" s="1" t="s">
        <v>37</v>
      </c>
      <c r="V61" s="1" t="s">
        <v>37</v>
      </c>
      <c r="W61" s="1" t="s">
        <v>37</v>
      </c>
      <c r="X61" s="1" t="s">
        <v>37</v>
      </c>
      <c r="Y61" s="1" t="s">
        <v>37</v>
      </c>
      <c r="Z61" s="1" t="s">
        <v>37</v>
      </c>
      <c r="AA61" s="1" t="s">
        <v>30</v>
      </c>
      <c r="AB61" s="1" t="s">
        <v>37</v>
      </c>
      <c r="AC61" s="1" t="s">
        <v>408</v>
      </c>
    </row>
    <row r="62" spans="1:29" x14ac:dyDescent="0.2">
      <c r="A62" s="1" t="s">
        <v>29</v>
      </c>
      <c r="B62" s="2">
        <v>31934</v>
      </c>
      <c r="C62" s="1" t="s">
        <v>190</v>
      </c>
      <c r="D62" s="2">
        <v>31934</v>
      </c>
      <c r="E62" s="1" t="s">
        <v>191</v>
      </c>
      <c r="F62" s="2">
        <v>31935</v>
      </c>
      <c r="G62" s="1" t="s">
        <v>64</v>
      </c>
      <c r="H62" s="1" t="s">
        <v>32</v>
      </c>
      <c r="I62" s="1" t="s">
        <v>430</v>
      </c>
      <c r="J62" s="3">
        <v>820</v>
      </c>
      <c r="K62" s="1" t="s">
        <v>431</v>
      </c>
      <c r="L62" s="1" t="s">
        <v>432</v>
      </c>
      <c r="M62" s="4">
        <v>0.5</v>
      </c>
      <c r="N62" s="1" t="s">
        <v>433</v>
      </c>
      <c r="O62" s="1" t="s">
        <v>248</v>
      </c>
      <c r="P62" s="2">
        <v>31950</v>
      </c>
      <c r="Q62" s="1" t="s">
        <v>30</v>
      </c>
      <c r="R62" s="1" t="s">
        <v>434</v>
      </c>
      <c r="S62" s="1" t="s">
        <v>32</v>
      </c>
      <c r="T62" s="1" t="s">
        <v>37</v>
      </c>
      <c r="U62" s="1" t="s">
        <v>37</v>
      </c>
      <c r="V62" s="1" t="s">
        <v>37</v>
      </c>
      <c r="W62" s="1" t="s">
        <v>37</v>
      </c>
      <c r="X62" s="1" t="s">
        <v>37</v>
      </c>
      <c r="Y62" s="1" t="s">
        <v>37</v>
      </c>
      <c r="Z62" s="1" t="s">
        <v>37</v>
      </c>
      <c r="AA62" s="1" t="s">
        <v>30</v>
      </c>
      <c r="AB62" s="1" t="s">
        <v>37</v>
      </c>
      <c r="AC62" s="1" t="s">
        <v>408</v>
      </c>
    </row>
    <row r="63" spans="1:29" x14ac:dyDescent="0.2">
      <c r="A63" s="1" t="s">
        <v>29</v>
      </c>
      <c r="B63" s="2">
        <v>31936</v>
      </c>
      <c r="C63" s="1" t="s">
        <v>63</v>
      </c>
      <c r="D63" s="2">
        <v>31936</v>
      </c>
      <c r="E63" s="1" t="s">
        <v>190</v>
      </c>
      <c r="F63" s="2">
        <v>31937</v>
      </c>
      <c r="G63" s="1" t="s">
        <v>64</v>
      </c>
      <c r="H63" s="1" t="s">
        <v>32</v>
      </c>
      <c r="I63" s="1" t="s">
        <v>352</v>
      </c>
      <c r="J63" s="3">
        <v>420</v>
      </c>
      <c r="K63" s="1" t="s">
        <v>435</v>
      </c>
      <c r="L63" s="1" t="s">
        <v>436</v>
      </c>
      <c r="M63" s="4">
        <v>0.25599999999999995</v>
      </c>
      <c r="N63" s="1" t="s">
        <v>437</v>
      </c>
      <c r="O63" s="1" t="s">
        <v>248</v>
      </c>
      <c r="P63" s="2">
        <v>31950</v>
      </c>
      <c r="Q63" s="1" t="s">
        <v>30</v>
      </c>
      <c r="R63" s="1" t="s">
        <v>438</v>
      </c>
      <c r="S63" s="1" t="s">
        <v>32</v>
      </c>
      <c r="T63" s="1" t="s">
        <v>37</v>
      </c>
      <c r="U63" s="1" t="s">
        <v>37</v>
      </c>
      <c r="V63" s="1" t="s">
        <v>37</v>
      </c>
      <c r="W63" s="1" t="s">
        <v>37</v>
      </c>
      <c r="X63" s="1" t="s">
        <v>37</v>
      </c>
      <c r="Y63" s="1" t="s">
        <v>37</v>
      </c>
      <c r="Z63" s="1" t="s">
        <v>37</v>
      </c>
      <c r="AA63" s="1" t="s">
        <v>30</v>
      </c>
      <c r="AB63" s="1" t="s">
        <v>37</v>
      </c>
      <c r="AC63" s="1" t="s">
        <v>408</v>
      </c>
    </row>
    <row r="64" spans="1:29" x14ac:dyDescent="0.2">
      <c r="A64" s="1" t="s">
        <v>29</v>
      </c>
      <c r="B64" s="2">
        <v>31957</v>
      </c>
      <c r="C64" s="1" t="s">
        <v>129</v>
      </c>
      <c r="D64" s="2">
        <v>31957</v>
      </c>
      <c r="E64" s="1" t="s">
        <v>190</v>
      </c>
      <c r="F64" s="2">
        <v>31957</v>
      </c>
      <c r="G64" s="1" t="s">
        <v>64</v>
      </c>
      <c r="H64" s="1" t="s">
        <v>32</v>
      </c>
      <c r="I64" s="1" t="s">
        <v>439</v>
      </c>
      <c r="J64" s="3">
        <v>565</v>
      </c>
      <c r="K64" s="1" t="s">
        <v>440</v>
      </c>
      <c r="L64" s="1" t="s">
        <v>441</v>
      </c>
      <c r="M64" s="4">
        <v>0.34499999999999997</v>
      </c>
      <c r="N64" s="1" t="s">
        <v>442</v>
      </c>
      <c r="O64" s="1" t="s">
        <v>248</v>
      </c>
      <c r="P64" s="2">
        <v>32008</v>
      </c>
      <c r="Q64" s="1" t="s">
        <v>30</v>
      </c>
      <c r="R64" s="1" t="s">
        <v>443</v>
      </c>
      <c r="S64" s="1" t="s">
        <v>32</v>
      </c>
      <c r="T64" s="1" t="s">
        <v>37</v>
      </c>
      <c r="U64" s="1" t="s">
        <v>37</v>
      </c>
      <c r="V64" s="1" t="s">
        <v>37</v>
      </c>
      <c r="W64" s="1" t="s">
        <v>37</v>
      </c>
      <c r="X64" s="1" t="s">
        <v>37</v>
      </c>
      <c r="Y64" s="1" t="s">
        <v>37</v>
      </c>
      <c r="Z64" s="1" t="s">
        <v>37</v>
      </c>
      <c r="AA64" s="1" t="s">
        <v>30</v>
      </c>
      <c r="AB64" s="1" t="s">
        <v>37</v>
      </c>
      <c r="AC64" s="1" t="s">
        <v>37</v>
      </c>
    </row>
    <row r="65" spans="1:29" x14ac:dyDescent="0.2">
      <c r="A65" s="1" t="s">
        <v>29</v>
      </c>
      <c r="B65" s="2">
        <v>31973</v>
      </c>
      <c r="C65" s="1" t="s">
        <v>403</v>
      </c>
      <c r="D65" s="2">
        <v>31973</v>
      </c>
      <c r="E65" s="1" t="s">
        <v>63</v>
      </c>
      <c r="F65" s="2">
        <v>31973</v>
      </c>
      <c r="G65" s="1" t="s">
        <v>64</v>
      </c>
      <c r="H65" s="1" t="s">
        <v>32</v>
      </c>
      <c r="I65" s="1" t="s">
        <v>444</v>
      </c>
      <c r="J65" s="3">
        <v>800</v>
      </c>
      <c r="K65" s="1" t="s">
        <v>445</v>
      </c>
      <c r="L65" s="1" t="s">
        <v>446</v>
      </c>
      <c r="M65" s="4">
        <v>0.48799999999999999</v>
      </c>
      <c r="N65" s="1" t="s">
        <v>447</v>
      </c>
      <c r="O65" s="1" t="s">
        <v>248</v>
      </c>
      <c r="P65" s="2">
        <v>32008</v>
      </c>
      <c r="Q65" s="1" t="s">
        <v>30</v>
      </c>
      <c r="R65" s="1" t="s">
        <v>448</v>
      </c>
      <c r="S65" s="1" t="s">
        <v>32</v>
      </c>
      <c r="T65" s="1" t="s">
        <v>37</v>
      </c>
      <c r="U65" s="1" t="s">
        <v>37</v>
      </c>
      <c r="V65" s="1" t="s">
        <v>37</v>
      </c>
      <c r="W65" s="1" t="s">
        <v>37</v>
      </c>
      <c r="X65" s="1" t="s">
        <v>37</v>
      </c>
      <c r="Y65" s="1" t="s">
        <v>37</v>
      </c>
      <c r="Z65" s="1" t="s">
        <v>37</v>
      </c>
      <c r="AA65" s="1" t="s">
        <v>30</v>
      </c>
      <c r="AB65" s="1" t="s">
        <v>37</v>
      </c>
      <c r="AC65" s="1" t="s">
        <v>37</v>
      </c>
    </row>
    <row r="66" spans="1:29" x14ac:dyDescent="0.2">
      <c r="A66" s="1" t="s">
        <v>29</v>
      </c>
      <c r="B66" s="2">
        <v>31993</v>
      </c>
      <c r="C66" s="1" t="s">
        <v>313</v>
      </c>
      <c r="D66" s="2">
        <v>31993</v>
      </c>
      <c r="E66" s="1" t="s">
        <v>63</v>
      </c>
      <c r="F66" s="2">
        <v>31995</v>
      </c>
      <c r="G66" s="1" t="s">
        <v>64</v>
      </c>
      <c r="H66" s="1" t="s">
        <v>32</v>
      </c>
      <c r="I66" s="1" t="s">
        <v>439</v>
      </c>
      <c r="J66" s="3">
        <v>420</v>
      </c>
      <c r="K66" s="1" t="s">
        <v>449</v>
      </c>
      <c r="L66" s="1" t="s">
        <v>450</v>
      </c>
      <c r="M66" s="4">
        <v>0.25599999999999995</v>
      </c>
      <c r="N66" s="1" t="s">
        <v>451</v>
      </c>
      <c r="O66" s="1" t="s">
        <v>248</v>
      </c>
      <c r="P66" s="2">
        <v>32008</v>
      </c>
      <c r="Q66" s="1" t="s">
        <v>30</v>
      </c>
      <c r="R66" s="1" t="s">
        <v>452</v>
      </c>
      <c r="S66" s="1" t="s">
        <v>32</v>
      </c>
      <c r="T66" s="1" t="s">
        <v>37</v>
      </c>
      <c r="U66" s="1" t="s">
        <v>37</v>
      </c>
      <c r="V66" s="1" t="s">
        <v>37</v>
      </c>
      <c r="W66" s="1" t="s">
        <v>37</v>
      </c>
      <c r="X66" s="1" t="s">
        <v>37</v>
      </c>
      <c r="Y66" s="1" t="s">
        <v>37</v>
      </c>
      <c r="Z66" s="1" t="s">
        <v>37</v>
      </c>
      <c r="AA66" s="1" t="s">
        <v>30</v>
      </c>
      <c r="AB66" s="1" t="s">
        <v>37</v>
      </c>
      <c r="AC66" s="1" t="s">
        <v>37</v>
      </c>
    </row>
    <row r="67" spans="1:29" x14ac:dyDescent="0.2">
      <c r="A67" s="1" t="s">
        <v>29</v>
      </c>
      <c r="B67" s="2">
        <v>32033</v>
      </c>
      <c r="C67" s="1" t="s">
        <v>63</v>
      </c>
      <c r="D67" s="2">
        <v>32033</v>
      </c>
      <c r="E67" s="1" t="s">
        <v>190</v>
      </c>
      <c r="F67" s="2">
        <v>32034</v>
      </c>
      <c r="G67" s="1" t="s">
        <v>64</v>
      </c>
      <c r="H67" s="1" t="s">
        <v>32</v>
      </c>
      <c r="I67" s="1" t="s">
        <v>439</v>
      </c>
      <c r="J67" s="3">
        <v>290</v>
      </c>
      <c r="K67" s="1" t="s">
        <v>453</v>
      </c>
      <c r="L67" s="1" t="s">
        <v>454</v>
      </c>
      <c r="M67" s="4">
        <v>0.17699999999999999</v>
      </c>
      <c r="N67" s="1" t="s">
        <v>455</v>
      </c>
      <c r="O67" s="1" t="s">
        <v>248</v>
      </c>
      <c r="P67" s="2">
        <v>32104</v>
      </c>
      <c r="Q67" s="1" t="s">
        <v>30</v>
      </c>
      <c r="R67" s="1" t="s">
        <v>456</v>
      </c>
      <c r="S67" s="1" t="s">
        <v>32</v>
      </c>
      <c r="T67" s="1" t="s">
        <v>37</v>
      </c>
      <c r="U67" s="1" t="s">
        <v>37</v>
      </c>
      <c r="V67" s="1" t="s">
        <v>37</v>
      </c>
      <c r="W67" s="1" t="s">
        <v>37</v>
      </c>
      <c r="X67" s="1" t="s">
        <v>37</v>
      </c>
      <c r="Y67" s="1" t="s">
        <v>37</v>
      </c>
      <c r="Z67" s="1" t="s">
        <v>37</v>
      </c>
      <c r="AA67" s="1" t="s">
        <v>30</v>
      </c>
      <c r="AB67" s="1" t="s">
        <v>37</v>
      </c>
      <c r="AC67" s="1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9"/>
  <sheetViews>
    <sheetView tabSelected="1" topLeftCell="U1" workbookViewId="0">
      <selection activeCell="AB6" sqref="AB6:AD82"/>
    </sheetView>
  </sheetViews>
  <sheetFormatPr defaultRowHeight="12.75" x14ac:dyDescent="0.2"/>
  <cols>
    <col min="1" max="1" width="10.140625" bestFit="1" customWidth="1"/>
    <col min="4" max="4" width="10.140625" bestFit="1" customWidth="1"/>
    <col min="7" max="7" width="10.140625" bestFit="1" customWidth="1"/>
    <col min="19" max="19" width="10.140625" bestFit="1" customWidth="1"/>
    <col min="22" max="22" width="10.140625" bestFit="1" customWidth="1"/>
    <col min="25" max="25" width="10.140625" bestFit="1" customWidth="1"/>
    <col min="28" max="28" width="10.140625" customWidth="1"/>
    <col min="31" max="31" width="10.140625" bestFit="1" customWidth="1"/>
    <col min="34" max="34" width="10.140625" bestFit="1" customWidth="1"/>
    <col min="37" max="37" width="10.140625" bestFit="1" customWidth="1"/>
    <col min="40" max="40" width="10.140625" bestFit="1" customWidth="1"/>
  </cols>
  <sheetData>
    <row r="1" spans="1:48" x14ac:dyDescent="0.2">
      <c r="A1" s="1" t="s">
        <v>1358</v>
      </c>
      <c r="D1" s="1" t="s">
        <v>1359</v>
      </c>
      <c r="G1" s="1" t="s">
        <v>1360</v>
      </c>
      <c r="J1" s="1" t="s">
        <v>1361</v>
      </c>
      <c r="M1" s="1" t="s">
        <v>1362</v>
      </c>
      <c r="P1" s="1" t="s">
        <v>1363</v>
      </c>
      <c r="S1" s="1" t="s">
        <v>1364</v>
      </c>
      <c r="V1" s="1" t="s">
        <v>1365</v>
      </c>
      <c r="Y1" s="1" t="s">
        <v>1366</v>
      </c>
      <c r="AB1" s="1" t="s">
        <v>1367</v>
      </c>
      <c r="AE1" s="1" t="s">
        <v>1368</v>
      </c>
      <c r="AH1" s="1" t="s">
        <v>1369</v>
      </c>
      <c r="AK1" s="1" t="s">
        <v>1370</v>
      </c>
      <c r="AN1" s="1" t="s">
        <v>1371</v>
      </c>
      <c r="AQ1" s="1" t="s">
        <v>1372</v>
      </c>
    </row>
    <row r="3" spans="1:48" x14ac:dyDescent="0.2">
      <c r="A3" s="15" t="s">
        <v>1429</v>
      </c>
      <c r="B3" s="7" t="s">
        <v>1373</v>
      </c>
      <c r="C3" s="7" t="s">
        <v>1374</v>
      </c>
      <c r="D3" s="15" t="s">
        <v>1429</v>
      </c>
      <c r="E3" s="7" t="s">
        <v>1373</v>
      </c>
      <c r="F3" s="7" t="s">
        <v>1374</v>
      </c>
      <c r="G3" s="15" t="s">
        <v>1429</v>
      </c>
      <c r="H3" s="7" t="s">
        <v>1373</v>
      </c>
      <c r="I3" s="7" t="s">
        <v>1374</v>
      </c>
      <c r="J3" s="15" t="s">
        <v>1429</v>
      </c>
      <c r="K3" s="7" t="s">
        <v>1373</v>
      </c>
      <c r="L3" s="7" t="s">
        <v>1374</v>
      </c>
      <c r="M3" s="15" t="s">
        <v>1429</v>
      </c>
      <c r="N3" s="7" t="s">
        <v>1373</v>
      </c>
      <c r="O3" s="7" t="s">
        <v>1374</v>
      </c>
      <c r="P3" s="15" t="s">
        <v>1429</v>
      </c>
      <c r="Q3" s="7" t="s">
        <v>1373</v>
      </c>
      <c r="R3" s="7" t="s">
        <v>1374</v>
      </c>
      <c r="S3" s="15" t="s">
        <v>1429</v>
      </c>
      <c r="T3" s="7" t="s">
        <v>1373</v>
      </c>
      <c r="U3" s="7" t="s">
        <v>1374</v>
      </c>
      <c r="V3" s="15" t="s">
        <v>1429</v>
      </c>
      <c r="W3" s="7" t="s">
        <v>1373</v>
      </c>
      <c r="X3" s="7" t="s">
        <v>1374</v>
      </c>
      <c r="Y3" s="15" t="s">
        <v>1429</v>
      </c>
      <c r="Z3" s="7" t="s">
        <v>1373</v>
      </c>
      <c r="AA3" s="7" t="s">
        <v>1374</v>
      </c>
      <c r="AB3" s="15" t="s">
        <v>1429</v>
      </c>
      <c r="AC3" s="7" t="s">
        <v>1373</v>
      </c>
      <c r="AD3" s="7" t="s">
        <v>1374</v>
      </c>
      <c r="AE3" s="15" t="s">
        <v>1429</v>
      </c>
      <c r="AF3" s="7" t="s">
        <v>1373</v>
      </c>
      <c r="AG3" s="7" t="s">
        <v>1374</v>
      </c>
      <c r="AH3" s="16" t="s">
        <v>1429</v>
      </c>
      <c r="AI3" s="7" t="s">
        <v>1373</v>
      </c>
      <c r="AJ3" s="7" t="s">
        <v>1374</v>
      </c>
      <c r="AK3" s="15" t="s">
        <v>1429</v>
      </c>
      <c r="AL3" s="7" t="s">
        <v>1373</v>
      </c>
      <c r="AM3" s="7" t="s">
        <v>1374</v>
      </c>
      <c r="AN3" s="15" t="s">
        <v>1429</v>
      </c>
      <c r="AO3" s="7" t="s">
        <v>1373</v>
      </c>
      <c r="AP3" s="7" t="s">
        <v>1374</v>
      </c>
      <c r="AQ3" s="15" t="s">
        <v>1429</v>
      </c>
      <c r="AS3" s="7" t="s">
        <v>1374</v>
      </c>
      <c r="AV3" s="7" t="s">
        <v>1373</v>
      </c>
    </row>
    <row r="4" spans="1:48" x14ac:dyDescent="0.2">
      <c r="AH4" s="1"/>
    </row>
    <row r="6" spans="1:48" x14ac:dyDescent="0.2">
      <c r="A6" s="13">
        <v>31341</v>
      </c>
      <c r="B6" s="5">
        <v>-20.2</v>
      </c>
      <c r="C6" s="6">
        <v>-151</v>
      </c>
      <c r="D6" s="13">
        <v>31341</v>
      </c>
      <c r="E6" s="5">
        <v>-17.5</v>
      </c>
      <c r="F6" s="6">
        <v>-138</v>
      </c>
      <c r="G6" s="13">
        <v>32318</v>
      </c>
      <c r="H6" s="5">
        <v>-0.65</v>
      </c>
      <c r="I6" s="6">
        <v>-9.5</v>
      </c>
      <c r="J6" s="13">
        <v>31201</v>
      </c>
      <c r="K6" s="5">
        <v>-5.5</v>
      </c>
      <c r="L6" s="6">
        <v>-57</v>
      </c>
      <c r="M6" s="13">
        <v>31202</v>
      </c>
      <c r="N6" s="5">
        <v>-12.4</v>
      </c>
      <c r="O6" s="6">
        <v>-96</v>
      </c>
      <c r="P6" s="3">
        <v>31201</v>
      </c>
      <c r="Q6" s="5">
        <v>-12.6</v>
      </c>
      <c r="R6" s="6">
        <v>-93</v>
      </c>
      <c r="S6" s="13">
        <v>31196</v>
      </c>
      <c r="T6" s="5">
        <v>-12.4</v>
      </c>
      <c r="U6" s="6">
        <v>-91</v>
      </c>
      <c r="V6" s="13">
        <v>31225</v>
      </c>
      <c r="W6" s="5">
        <v>-13.8</v>
      </c>
      <c r="X6" s="6">
        <v>-100</v>
      </c>
      <c r="Y6" s="13">
        <v>31225</v>
      </c>
      <c r="Z6" s="5">
        <v>-15.5</v>
      </c>
      <c r="AA6" s="6">
        <v>-110</v>
      </c>
      <c r="AB6" s="17">
        <v>31203</v>
      </c>
      <c r="AC6" s="18">
        <v>-13.7</v>
      </c>
      <c r="AD6" s="19">
        <v>-101</v>
      </c>
      <c r="AE6" s="13">
        <v>31197</v>
      </c>
      <c r="AF6" s="6">
        <v>-15.6</v>
      </c>
      <c r="AG6" s="3">
        <v>-104</v>
      </c>
      <c r="AH6" s="13">
        <v>31197</v>
      </c>
      <c r="AI6" s="5">
        <v>-14.5</v>
      </c>
      <c r="AJ6" s="6">
        <v>-99</v>
      </c>
      <c r="AK6" s="13">
        <v>31372</v>
      </c>
      <c r="AL6" s="5">
        <v>-13.9</v>
      </c>
      <c r="AM6" s="6">
        <v>-119</v>
      </c>
      <c r="AN6" s="13">
        <v>31257</v>
      </c>
      <c r="AO6" s="5">
        <v>-1.2</v>
      </c>
      <c r="AP6" s="6">
        <v>-33</v>
      </c>
      <c r="AQ6" s="13">
        <v>31236</v>
      </c>
      <c r="AV6" s="5">
        <v>-1.7</v>
      </c>
    </row>
    <row r="7" spans="1:48" x14ac:dyDescent="0.2">
      <c r="A7" s="13">
        <v>31361</v>
      </c>
      <c r="B7" s="5">
        <v>-14.3</v>
      </c>
      <c r="C7" s="6">
        <v>-93</v>
      </c>
      <c r="D7" s="13">
        <v>31361</v>
      </c>
      <c r="E7" s="5">
        <v>-16.100000000000001</v>
      </c>
      <c r="F7" s="6">
        <v>-116</v>
      </c>
      <c r="G7" s="13">
        <v>32349</v>
      </c>
      <c r="H7" s="5">
        <v>-2.95</v>
      </c>
      <c r="I7" s="6">
        <v>-29</v>
      </c>
      <c r="J7" s="13">
        <v>31230</v>
      </c>
      <c r="K7" s="5">
        <v>-5.6</v>
      </c>
      <c r="L7" s="6">
        <v>-57</v>
      </c>
      <c r="M7" s="13">
        <v>31229</v>
      </c>
      <c r="N7" s="5">
        <v>-12.6</v>
      </c>
      <c r="O7" s="6">
        <v>-91</v>
      </c>
      <c r="P7" s="3">
        <v>31229</v>
      </c>
      <c r="Q7" s="5">
        <v>-12</v>
      </c>
      <c r="R7" s="6">
        <v>-88</v>
      </c>
      <c r="S7" s="13">
        <v>31200</v>
      </c>
      <c r="T7" s="5">
        <v>-10.5</v>
      </c>
      <c r="U7" s="6">
        <v>-81</v>
      </c>
      <c r="V7" s="13">
        <v>31259</v>
      </c>
      <c r="W7" s="5">
        <v>-12.8</v>
      </c>
      <c r="X7" s="6">
        <v>-101</v>
      </c>
      <c r="Y7" s="13">
        <v>31258</v>
      </c>
      <c r="Z7" s="5">
        <v>-14.9</v>
      </c>
      <c r="AA7" s="6">
        <v>-111</v>
      </c>
      <c r="AB7" s="17">
        <v>31265</v>
      </c>
      <c r="AC7" s="18">
        <v>-13.5</v>
      </c>
      <c r="AD7" s="19">
        <v>-101</v>
      </c>
      <c r="AE7" s="13">
        <v>31224</v>
      </c>
      <c r="AF7" s="6">
        <v>-14.4</v>
      </c>
      <c r="AG7" s="3">
        <v>-107</v>
      </c>
      <c r="AH7" s="13">
        <v>31224</v>
      </c>
      <c r="AI7" s="5">
        <v>-14.4</v>
      </c>
      <c r="AJ7" s="6">
        <v>-106</v>
      </c>
      <c r="AK7" s="13">
        <v>31401</v>
      </c>
      <c r="AL7" s="5">
        <v>-14.8</v>
      </c>
      <c r="AM7" s="6">
        <v>-125</v>
      </c>
      <c r="AN7" s="13">
        <v>31287</v>
      </c>
      <c r="AO7" s="5">
        <v>-1</v>
      </c>
      <c r="AP7" s="6">
        <v>-33</v>
      </c>
      <c r="AQ7" s="13">
        <v>31244</v>
      </c>
      <c r="AS7" s="6">
        <v>-42</v>
      </c>
      <c r="AV7" s="8">
        <v>-1.45</v>
      </c>
    </row>
    <row r="8" spans="1:48" x14ac:dyDescent="0.2">
      <c r="A8" s="13">
        <v>31367</v>
      </c>
      <c r="B8" s="5">
        <v>-12.3</v>
      </c>
      <c r="C8" s="6">
        <v>-89</v>
      </c>
      <c r="D8" s="13">
        <v>31375</v>
      </c>
      <c r="E8" s="5">
        <v>-17.2</v>
      </c>
      <c r="F8" s="6">
        <v>-135</v>
      </c>
      <c r="G8" s="13">
        <v>32351</v>
      </c>
      <c r="H8" s="5">
        <v>-7.75</v>
      </c>
      <c r="I8" s="6">
        <v>-60</v>
      </c>
      <c r="J8" s="13">
        <v>31260</v>
      </c>
      <c r="K8" s="5">
        <v>-5.7</v>
      </c>
      <c r="L8" s="6">
        <v>-59</v>
      </c>
      <c r="M8" s="13">
        <v>31260</v>
      </c>
      <c r="N8" s="5">
        <v>-12.6</v>
      </c>
      <c r="O8" s="6">
        <v>-96</v>
      </c>
      <c r="P8" s="3">
        <v>31260</v>
      </c>
      <c r="Q8" s="5">
        <v>-9.5</v>
      </c>
      <c r="R8" s="6">
        <v>-79</v>
      </c>
      <c r="S8" s="13">
        <v>31230</v>
      </c>
      <c r="T8" s="5">
        <v>-10.8</v>
      </c>
      <c r="U8" s="6">
        <v>-85</v>
      </c>
      <c r="V8" s="13">
        <v>31287</v>
      </c>
      <c r="W8" s="5">
        <v>-12.2</v>
      </c>
      <c r="X8" s="6">
        <v>-99</v>
      </c>
      <c r="Y8" s="13">
        <v>31287</v>
      </c>
      <c r="Z8" s="5">
        <v>-14.3</v>
      </c>
      <c r="AA8" s="6">
        <v>-105</v>
      </c>
      <c r="AB8" s="17">
        <v>31265</v>
      </c>
      <c r="AC8" s="18">
        <v>-13.3</v>
      </c>
      <c r="AD8" s="19">
        <v>-107</v>
      </c>
      <c r="AE8" s="13">
        <v>31258</v>
      </c>
      <c r="AF8" s="6">
        <v>-13.2</v>
      </c>
      <c r="AG8" s="3">
        <v>-102</v>
      </c>
      <c r="AH8" s="13">
        <v>31258</v>
      </c>
      <c r="AI8" s="5">
        <v>-13.9</v>
      </c>
      <c r="AJ8" s="6">
        <v>-104</v>
      </c>
      <c r="AK8" s="13">
        <v>31436</v>
      </c>
      <c r="AL8" s="5">
        <v>-13.1</v>
      </c>
      <c r="AM8" s="6">
        <v>-117</v>
      </c>
      <c r="AN8" s="13">
        <v>31321</v>
      </c>
      <c r="AO8" s="5">
        <v>-0.7</v>
      </c>
      <c r="AP8" s="6">
        <v>-34</v>
      </c>
      <c r="AQ8" s="13">
        <v>31265</v>
      </c>
      <c r="AS8" s="6">
        <v>-43</v>
      </c>
      <c r="AV8" s="5">
        <v>-1.6</v>
      </c>
    </row>
    <row r="9" spans="1:48" x14ac:dyDescent="0.2">
      <c r="A9" s="13">
        <v>31374</v>
      </c>
      <c r="B9" s="5">
        <v>-20.100000000000001</v>
      </c>
      <c r="C9" s="6">
        <v>-156</v>
      </c>
      <c r="D9" s="13">
        <v>31380</v>
      </c>
      <c r="E9" s="5">
        <v>-17.8</v>
      </c>
      <c r="F9" s="6">
        <v>-136</v>
      </c>
      <c r="G9" s="13">
        <v>32405</v>
      </c>
      <c r="H9" s="5">
        <v>-8.85</v>
      </c>
      <c r="I9" s="6">
        <v>-74</v>
      </c>
      <c r="J9" s="13">
        <v>31293</v>
      </c>
      <c r="K9" s="5">
        <v>-5.5</v>
      </c>
      <c r="L9" s="6">
        <v>-60</v>
      </c>
      <c r="M9" s="13">
        <v>31293</v>
      </c>
      <c r="N9" s="5">
        <v>-12.8</v>
      </c>
      <c r="O9" s="6">
        <v>-94</v>
      </c>
      <c r="P9" s="3">
        <v>31293</v>
      </c>
      <c r="Q9" s="5">
        <v>-7.7</v>
      </c>
      <c r="R9" s="6">
        <v>-68</v>
      </c>
      <c r="S9" s="13">
        <v>31287</v>
      </c>
      <c r="T9" s="5">
        <v>-9.5</v>
      </c>
      <c r="U9" s="6">
        <v>-80</v>
      </c>
      <c r="V9" s="13">
        <v>31322</v>
      </c>
      <c r="W9" s="5">
        <v>-13</v>
      </c>
      <c r="X9" s="6">
        <v>-104</v>
      </c>
      <c r="Y9" s="13">
        <v>31322</v>
      </c>
      <c r="Z9" s="5">
        <v>-15.2</v>
      </c>
      <c r="AA9" s="6">
        <v>-118</v>
      </c>
      <c r="AB9" s="17">
        <v>31295</v>
      </c>
      <c r="AC9" s="18">
        <v>-12.85</v>
      </c>
      <c r="AD9" s="19">
        <v>-102</v>
      </c>
      <c r="AE9" s="13">
        <v>31288</v>
      </c>
      <c r="AF9" s="6">
        <v>-12.7</v>
      </c>
      <c r="AG9" s="3">
        <v>-100</v>
      </c>
      <c r="AH9" s="13">
        <v>31287</v>
      </c>
      <c r="AI9" s="5">
        <v>-13.2</v>
      </c>
      <c r="AJ9" s="6">
        <v>-100</v>
      </c>
      <c r="AK9" s="13">
        <v>31469</v>
      </c>
      <c r="AL9" s="5">
        <v>-15.4</v>
      </c>
      <c r="AM9" s="6">
        <v>-124</v>
      </c>
      <c r="AN9" s="13">
        <v>31349</v>
      </c>
      <c r="AO9" s="5">
        <v>-0.75</v>
      </c>
      <c r="AP9" s="6">
        <v>-31.5</v>
      </c>
      <c r="AQ9" s="13">
        <v>31295</v>
      </c>
      <c r="AS9" s="6">
        <v>-36</v>
      </c>
      <c r="AV9" s="5">
        <v>-1.5</v>
      </c>
    </row>
    <row r="10" spans="1:48" x14ac:dyDescent="0.2">
      <c r="A10" s="13">
        <v>31379</v>
      </c>
      <c r="B10" s="5">
        <v>-16.3</v>
      </c>
      <c r="C10" s="6">
        <v>-121</v>
      </c>
      <c r="D10" s="13">
        <v>31382</v>
      </c>
      <c r="E10" s="5">
        <v>-13.2</v>
      </c>
      <c r="F10" s="6">
        <v>-102</v>
      </c>
      <c r="G10" s="13">
        <v>32427</v>
      </c>
      <c r="H10" s="5">
        <v>-6.65</v>
      </c>
      <c r="I10" s="6">
        <v>-53</v>
      </c>
      <c r="J10" s="13">
        <v>31322</v>
      </c>
      <c r="K10" s="5">
        <v>-5.5</v>
      </c>
      <c r="L10" s="6">
        <v>-52</v>
      </c>
      <c r="M10" s="13">
        <v>31321</v>
      </c>
      <c r="N10" s="5">
        <v>-12.5</v>
      </c>
      <c r="O10" s="6">
        <v>-94</v>
      </c>
      <c r="P10" s="3">
        <v>31322</v>
      </c>
      <c r="Q10" s="5">
        <v>-10.1</v>
      </c>
      <c r="R10" s="6">
        <v>-83</v>
      </c>
      <c r="S10" s="13">
        <v>31321</v>
      </c>
      <c r="T10" s="5">
        <v>-9.8000000000000007</v>
      </c>
      <c r="U10" s="6">
        <v>-84</v>
      </c>
      <c r="V10" s="13">
        <v>31355</v>
      </c>
      <c r="W10" s="5">
        <v>-13.7</v>
      </c>
      <c r="X10" s="6">
        <v>-107</v>
      </c>
      <c r="Y10" s="13">
        <v>31355</v>
      </c>
      <c r="Z10" s="5">
        <v>-15.3</v>
      </c>
      <c r="AA10" s="6">
        <v>-115</v>
      </c>
      <c r="AB10" s="17">
        <v>31327</v>
      </c>
      <c r="AC10" s="18">
        <v>-13.2</v>
      </c>
      <c r="AD10" s="19">
        <v>-103</v>
      </c>
      <c r="AE10" s="13">
        <v>31322</v>
      </c>
      <c r="AF10" s="6">
        <v>-14.1</v>
      </c>
      <c r="AG10" s="3">
        <v>-106</v>
      </c>
      <c r="AH10" s="13">
        <v>31322</v>
      </c>
      <c r="AI10" s="5">
        <v>-14.2</v>
      </c>
      <c r="AJ10" s="6">
        <v>-111</v>
      </c>
      <c r="AK10" s="13">
        <v>31513</v>
      </c>
      <c r="AL10" s="5">
        <v>-14.1</v>
      </c>
      <c r="AM10" s="6">
        <v>-118</v>
      </c>
      <c r="AN10" s="13">
        <v>31376</v>
      </c>
      <c r="AO10" s="5">
        <v>-0.7</v>
      </c>
      <c r="AP10" s="6">
        <v>-30</v>
      </c>
      <c r="AQ10" s="13">
        <v>31327</v>
      </c>
      <c r="AS10" s="6">
        <v>-37</v>
      </c>
      <c r="AV10" s="5">
        <v>-1.3</v>
      </c>
    </row>
    <row r="11" spans="1:48" x14ac:dyDescent="0.2">
      <c r="A11" s="13">
        <v>31383</v>
      </c>
      <c r="B11" s="5">
        <v>-13.9</v>
      </c>
      <c r="C11" s="6">
        <v>-99</v>
      </c>
      <c r="D11" s="13">
        <v>31389</v>
      </c>
      <c r="E11" s="5">
        <v>-11.8</v>
      </c>
      <c r="F11" s="6">
        <v>-80</v>
      </c>
      <c r="G11" s="13">
        <v>32429</v>
      </c>
      <c r="H11" s="5">
        <v>-5.85</v>
      </c>
      <c r="I11" s="6">
        <v>-78</v>
      </c>
      <c r="J11" s="13">
        <v>31356</v>
      </c>
      <c r="K11" s="5">
        <v>-5.5</v>
      </c>
      <c r="L11" s="6">
        <v>-58</v>
      </c>
      <c r="M11" s="13">
        <v>31352</v>
      </c>
      <c r="N11" s="5">
        <v>-11.9</v>
      </c>
      <c r="O11" s="6">
        <v>-93</v>
      </c>
      <c r="P11" s="3">
        <v>31352</v>
      </c>
      <c r="Q11" s="5">
        <v>-9</v>
      </c>
      <c r="R11" s="6">
        <v>-80</v>
      </c>
      <c r="S11" s="13">
        <v>31349</v>
      </c>
      <c r="T11" s="5">
        <v>-10.4</v>
      </c>
      <c r="U11" s="6">
        <v>-86</v>
      </c>
      <c r="V11" s="13">
        <v>31377</v>
      </c>
      <c r="W11" s="5">
        <v>-14</v>
      </c>
      <c r="X11" s="6">
        <v>-108</v>
      </c>
      <c r="Y11" s="13">
        <v>31377</v>
      </c>
      <c r="Z11" s="5">
        <v>-15.6</v>
      </c>
      <c r="AA11" s="6">
        <v>-119</v>
      </c>
      <c r="AB11" s="17">
        <v>31356</v>
      </c>
      <c r="AC11" s="18">
        <v>-13.5</v>
      </c>
      <c r="AD11" s="19">
        <v>-107</v>
      </c>
      <c r="AE11" s="13">
        <v>31350</v>
      </c>
      <c r="AF11" s="6">
        <v>-14.4</v>
      </c>
      <c r="AG11" s="3">
        <v>-106</v>
      </c>
      <c r="AH11" s="13">
        <v>31350</v>
      </c>
      <c r="AI11" s="5">
        <v>-14.5</v>
      </c>
      <c r="AJ11" s="6">
        <v>-104</v>
      </c>
      <c r="AK11" s="13">
        <v>31555</v>
      </c>
      <c r="AL11" s="5">
        <v>-13.4</v>
      </c>
      <c r="AM11" s="6">
        <v>-113</v>
      </c>
      <c r="AN11" s="13">
        <v>31406</v>
      </c>
      <c r="AO11" s="5">
        <v>-0.7</v>
      </c>
      <c r="AP11" s="6">
        <v>-32</v>
      </c>
      <c r="AQ11" s="13">
        <v>31356</v>
      </c>
      <c r="AS11" s="6">
        <v>-42</v>
      </c>
      <c r="AV11" s="5">
        <v>-1.3</v>
      </c>
    </row>
    <row r="12" spans="1:48" x14ac:dyDescent="0.2">
      <c r="A12" s="13">
        <v>31388</v>
      </c>
      <c r="B12" s="5">
        <v>-9.5</v>
      </c>
      <c r="C12" s="6">
        <v>-59</v>
      </c>
      <c r="D12" s="13">
        <v>31390</v>
      </c>
      <c r="E12" s="5">
        <v>-16.899999999999999</v>
      </c>
      <c r="F12" s="6">
        <v>-114</v>
      </c>
      <c r="G12" s="13">
        <v>32448</v>
      </c>
      <c r="H12" s="5">
        <v>-2.9</v>
      </c>
      <c r="I12" s="6">
        <v>-44.5</v>
      </c>
      <c r="J12" s="13">
        <v>31384</v>
      </c>
      <c r="K12" s="5">
        <v>-5.9</v>
      </c>
      <c r="L12" s="6">
        <v>-59</v>
      </c>
      <c r="M12" s="13">
        <v>31383</v>
      </c>
      <c r="N12" s="5">
        <v>-12.4</v>
      </c>
      <c r="O12" s="6">
        <v>-93</v>
      </c>
      <c r="P12" s="3">
        <v>31383</v>
      </c>
      <c r="Q12" s="5">
        <v>-9.5</v>
      </c>
      <c r="R12" s="6">
        <v>-78</v>
      </c>
      <c r="S12" s="13">
        <v>31376</v>
      </c>
      <c r="T12" s="5">
        <v>-9.6</v>
      </c>
      <c r="U12" s="6">
        <v>-83</v>
      </c>
      <c r="V12" s="13">
        <v>31441</v>
      </c>
      <c r="W12" s="5">
        <v>-12.8</v>
      </c>
      <c r="X12" s="6">
        <v>-113</v>
      </c>
      <c r="Y12" s="13">
        <v>31441</v>
      </c>
      <c r="Z12" s="5">
        <v>-13.8</v>
      </c>
      <c r="AA12" s="6">
        <v>-117</v>
      </c>
      <c r="AB12" s="17">
        <v>31384</v>
      </c>
      <c r="AC12" s="18">
        <v>-13.8</v>
      </c>
      <c r="AD12" s="19">
        <v>-109</v>
      </c>
      <c r="AE12" s="13">
        <v>31384</v>
      </c>
      <c r="AF12" s="6">
        <v>-14.4</v>
      </c>
      <c r="AG12" s="3">
        <v>-108</v>
      </c>
      <c r="AH12" s="13">
        <v>31384</v>
      </c>
      <c r="AI12" s="5">
        <v>-14.7</v>
      </c>
      <c r="AJ12" s="6">
        <v>-107</v>
      </c>
      <c r="AK12" s="13">
        <v>31595</v>
      </c>
      <c r="AL12" s="5">
        <v>-13.5</v>
      </c>
      <c r="AM12" s="6">
        <v>-113</v>
      </c>
      <c r="AN12" s="13">
        <v>31439</v>
      </c>
      <c r="AO12" s="5">
        <v>-0.8</v>
      </c>
      <c r="AP12" s="6">
        <v>-34</v>
      </c>
      <c r="AQ12" s="13">
        <v>31418</v>
      </c>
      <c r="AS12" s="6">
        <v>-41</v>
      </c>
      <c r="AV12" s="5">
        <v>-1.4</v>
      </c>
    </row>
    <row r="13" spans="1:48" x14ac:dyDescent="0.2">
      <c r="A13" s="13">
        <v>31391</v>
      </c>
      <c r="B13" s="5">
        <v>-21.2</v>
      </c>
      <c r="C13" s="6">
        <v>-156</v>
      </c>
      <c r="D13" s="13">
        <v>31391</v>
      </c>
      <c r="E13" s="5">
        <v>-19.7</v>
      </c>
      <c r="F13" s="6">
        <v>-144</v>
      </c>
      <c r="G13" s="13">
        <v>32455</v>
      </c>
      <c r="H13" s="5">
        <v>-9.6</v>
      </c>
      <c r="I13" s="6">
        <v>-89.5</v>
      </c>
      <c r="J13" s="13">
        <v>31414</v>
      </c>
      <c r="K13" s="5">
        <v>-5.7</v>
      </c>
      <c r="L13" s="6">
        <v>-58</v>
      </c>
      <c r="M13" s="13">
        <v>31414</v>
      </c>
      <c r="N13" s="5">
        <v>-12.1</v>
      </c>
      <c r="O13" s="6">
        <v>-92</v>
      </c>
      <c r="P13" s="3">
        <v>31414</v>
      </c>
      <c r="Q13" s="5">
        <v>-9.5</v>
      </c>
      <c r="R13" s="6">
        <v>-76</v>
      </c>
      <c r="S13" s="13">
        <v>31407</v>
      </c>
      <c r="T13" s="5">
        <v>-9.4</v>
      </c>
      <c r="U13" s="6">
        <v>-81</v>
      </c>
      <c r="V13" s="13">
        <v>31469</v>
      </c>
      <c r="W13" s="5">
        <v>-14.6</v>
      </c>
      <c r="X13" s="6">
        <v>-112</v>
      </c>
      <c r="Y13" s="13">
        <v>31469</v>
      </c>
      <c r="Z13" s="5">
        <v>-15.2</v>
      </c>
      <c r="AA13" s="6">
        <v>-112</v>
      </c>
      <c r="AB13" s="17">
        <v>31418</v>
      </c>
      <c r="AC13" s="18">
        <v>-13.6</v>
      </c>
      <c r="AD13" s="19">
        <v>-112</v>
      </c>
      <c r="AE13" s="13">
        <v>31411</v>
      </c>
      <c r="AF13" s="6">
        <v>-14</v>
      </c>
      <c r="AG13" s="3">
        <v>-107</v>
      </c>
      <c r="AH13" s="13">
        <v>31411</v>
      </c>
      <c r="AI13" s="5">
        <v>-14.4</v>
      </c>
      <c r="AJ13" s="6">
        <v>-110</v>
      </c>
      <c r="AK13" s="13">
        <v>31618</v>
      </c>
      <c r="AL13" s="5">
        <v>-12.8</v>
      </c>
      <c r="AM13" s="6">
        <v>-113</v>
      </c>
      <c r="AN13" s="13">
        <v>31468</v>
      </c>
      <c r="AO13" s="5">
        <v>-0.9</v>
      </c>
      <c r="AP13" s="6">
        <v>-38</v>
      </c>
      <c r="AQ13" s="13">
        <v>31446</v>
      </c>
      <c r="AS13" s="6">
        <v>-44</v>
      </c>
      <c r="AV13" s="5">
        <v>-1.6</v>
      </c>
    </row>
    <row r="14" spans="1:48" x14ac:dyDescent="0.2">
      <c r="A14" s="13">
        <v>31410</v>
      </c>
      <c r="B14" s="5">
        <v>-16.600000000000001</v>
      </c>
      <c r="C14" s="6">
        <v>-123</v>
      </c>
      <c r="D14" s="13">
        <v>31410</v>
      </c>
      <c r="E14" s="5">
        <v>-14.8</v>
      </c>
      <c r="F14" s="6">
        <v>-109</v>
      </c>
      <c r="G14" s="13">
        <v>32456</v>
      </c>
      <c r="H14" s="5">
        <v>-10.4</v>
      </c>
      <c r="I14" s="6">
        <v>-87.5</v>
      </c>
      <c r="J14" s="13">
        <v>31446</v>
      </c>
      <c r="K14" s="5">
        <v>-5.75</v>
      </c>
      <c r="L14" s="6">
        <v>-59</v>
      </c>
      <c r="M14" s="13">
        <v>31447</v>
      </c>
      <c r="N14" s="5">
        <v>-11.9</v>
      </c>
      <c r="O14" s="6">
        <v>-92</v>
      </c>
      <c r="P14" s="3">
        <v>31446</v>
      </c>
      <c r="Q14" s="5">
        <v>-11.9</v>
      </c>
      <c r="R14" s="6">
        <v>-89</v>
      </c>
      <c r="S14" s="13">
        <v>31439</v>
      </c>
      <c r="T14" s="5">
        <v>-9.8000000000000007</v>
      </c>
      <c r="U14" s="6">
        <v>-90</v>
      </c>
      <c r="V14" s="13">
        <v>31504</v>
      </c>
      <c r="W14" s="5">
        <v>-14.8</v>
      </c>
      <c r="X14" s="6">
        <v>-111</v>
      </c>
      <c r="Y14" s="13">
        <v>31504</v>
      </c>
      <c r="Z14" s="5">
        <v>-15.2</v>
      </c>
      <c r="AA14" s="6">
        <v>-112</v>
      </c>
      <c r="AB14" s="17">
        <v>31445</v>
      </c>
      <c r="AC14" s="18">
        <v>-13.7</v>
      </c>
      <c r="AD14" s="19">
        <v>-111</v>
      </c>
      <c r="AE14" s="13">
        <v>31442</v>
      </c>
      <c r="AF14" s="6">
        <v>-12.6</v>
      </c>
      <c r="AG14" s="3">
        <v>-106</v>
      </c>
      <c r="AH14" s="13">
        <v>31442</v>
      </c>
      <c r="AI14" s="5">
        <v>-14.6</v>
      </c>
      <c r="AJ14" s="6">
        <v>-110</v>
      </c>
      <c r="AK14" s="13">
        <v>31679</v>
      </c>
      <c r="AL14" s="5">
        <v>-12.65</v>
      </c>
      <c r="AM14" s="6">
        <v>-108</v>
      </c>
      <c r="AN14" s="13">
        <v>31530</v>
      </c>
      <c r="AO14" s="5">
        <v>-1.1000000000000001</v>
      </c>
      <c r="AP14" s="6">
        <v>-38</v>
      </c>
      <c r="AQ14" s="13">
        <v>31475</v>
      </c>
      <c r="AS14" s="6">
        <v>-47</v>
      </c>
      <c r="AV14" s="5">
        <v>-1.8</v>
      </c>
    </row>
    <row r="15" spans="1:48" x14ac:dyDescent="0.2">
      <c r="A15" s="13">
        <v>31416</v>
      </c>
      <c r="B15" s="5">
        <v>-17.100000000000001</v>
      </c>
      <c r="C15" s="6">
        <v>-127</v>
      </c>
      <c r="D15" s="13">
        <v>31415</v>
      </c>
      <c r="E15" s="5">
        <v>-16.8</v>
      </c>
      <c r="F15" s="6">
        <v>-123</v>
      </c>
      <c r="G15" s="13">
        <v>32460</v>
      </c>
      <c r="H15" s="5">
        <v>-8.0500000000000007</v>
      </c>
      <c r="I15" s="6">
        <v>-57.5</v>
      </c>
      <c r="J15" s="13">
        <v>31475</v>
      </c>
      <c r="K15" s="5">
        <v>-5.4</v>
      </c>
      <c r="L15" s="6">
        <v>-55</v>
      </c>
      <c r="M15" s="13">
        <v>31474</v>
      </c>
      <c r="N15" s="5">
        <v>-13.1</v>
      </c>
      <c r="O15" s="6">
        <v>-99</v>
      </c>
      <c r="P15" s="3">
        <v>31474</v>
      </c>
      <c r="Q15" s="5">
        <v>-9.1999999999999993</v>
      </c>
      <c r="R15" s="6">
        <v>-75</v>
      </c>
      <c r="S15" s="13">
        <v>31468</v>
      </c>
      <c r="T15" s="5">
        <v>-10.4</v>
      </c>
      <c r="U15" s="6">
        <v>-83</v>
      </c>
      <c r="V15" s="13">
        <v>31594</v>
      </c>
      <c r="W15" s="5">
        <v>-14.35</v>
      </c>
      <c r="X15" s="6">
        <v>-107</v>
      </c>
      <c r="Y15" s="13">
        <v>31590</v>
      </c>
      <c r="Z15" s="5">
        <v>-15.2</v>
      </c>
      <c r="AA15" s="6">
        <v>-110</v>
      </c>
      <c r="AB15" s="17">
        <v>31474</v>
      </c>
      <c r="AC15" s="18">
        <v>-14.2</v>
      </c>
      <c r="AD15" s="19">
        <v>-113</v>
      </c>
      <c r="AE15" s="13">
        <v>31470</v>
      </c>
      <c r="AF15" s="6">
        <v>-13.9</v>
      </c>
      <c r="AG15" s="3">
        <v>-105</v>
      </c>
      <c r="AH15" s="13">
        <v>31470</v>
      </c>
      <c r="AI15" s="5">
        <v>-14.3</v>
      </c>
      <c r="AJ15" s="6">
        <v>-106</v>
      </c>
      <c r="AK15" s="13">
        <v>31715</v>
      </c>
      <c r="AL15" s="5">
        <v>-13.05</v>
      </c>
      <c r="AM15" s="6">
        <v>-110</v>
      </c>
      <c r="AN15" s="13">
        <v>31546</v>
      </c>
      <c r="AO15" s="5">
        <v>-1.5</v>
      </c>
      <c r="AP15" s="6"/>
      <c r="AQ15" s="13">
        <v>31504</v>
      </c>
      <c r="AS15" s="6">
        <v>-42</v>
      </c>
      <c r="AV15" s="5">
        <v>-1.9</v>
      </c>
    </row>
    <row r="16" spans="1:48" x14ac:dyDescent="0.2">
      <c r="A16" s="13">
        <v>31428</v>
      </c>
      <c r="B16" s="5">
        <v>-11.8</v>
      </c>
      <c r="C16" s="6">
        <v>-78</v>
      </c>
      <c r="D16" s="13">
        <v>31416</v>
      </c>
      <c r="E16" s="5">
        <v>-13.2</v>
      </c>
      <c r="F16" s="6">
        <v>-101</v>
      </c>
      <c r="G16" s="13">
        <v>32463</v>
      </c>
      <c r="H16" s="5">
        <v>-8.75</v>
      </c>
      <c r="I16" s="6">
        <v>-60.5</v>
      </c>
      <c r="J16" s="13">
        <v>31503</v>
      </c>
      <c r="K16" s="5">
        <v>-5.65</v>
      </c>
      <c r="L16" s="6">
        <v>-59</v>
      </c>
      <c r="M16" s="13">
        <v>31503</v>
      </c>
      <c r="N16" s="5">
        <v>-12.3</v>
      </c>
      <c r="O16" s="6">
        <v>-95</v>
      </c>
      <c r="P16" s="3">
        <v>31503</v>
      </c>
      <c r="Q16" s="5">
        <v>-9.6999999999999993</v>
      </c>
      <c r="R16" s="6">
        <v>-81</v>
      </c>
      <c r="S16" s="13">
        <v>31496</v>
      </c>
      <c r="T16" s="5">
        <v>-7.6</v>
      </c>
      <c r="U16" s="6">
        <v>-71</v>
      </c>
      <c r="V16" s="13">
        <v>31651</v>
      </c>
      <c r="W16" s="5">
        <v>-13.3</v>
      </c>
      <c r="X16" s="6">
        <v>-102</v>
      </c>
      <c r="Y16" s="13">
        <v>31622</v>
      </c>
      <c r="Z16" s="5">
        <v>-15.1</v>
      </c>
      <c r="AA16" s="6">
        <v>-110</v>
      </c>
      <c r="AB16" s="17">
        <v>31504</v>
      </c>
      <c r="AC16" s="18">
        <v>-13.7</v>
      </c>
      <c r="AD16" s="19">
        <v>-106</v>
      </c>
      <c r="AE16" s="13">
        <v>31498</v>
      </c>
      <c r="AF16" s="6">
        <v>-14</v>
      </c>
      <c r="AG16" s="3">
        <v>-105</v>
      </c>
      <c r="AH16" s="13">
        <v>31498</v>
      </c>
      <c r="AI16" s="5">
        <v>-14.1</v>
      </c>
      <c r="AJ16" s="6">
        <v>-104</v>
      </c>
      <c r="AK16" s="13">
        <v>31755</v>
      </c>
      <c r="AL16" s="5">
        <v>-14.85</v>
      </c>
      <c r="AM16" s="6">
        <v>-116.5</v>
      </c>
      <c r="AN16" s="13">
        <v>31561</v>
      </c>
      <c r="AO16" s="5">
        <v>-0.7</v>
      </c>
      <c r="AP16" s="6">
        <v>-38</v>
      </c>
      <c r="AQ16" s="13">
        <v>31544</v>
      </c>
      <c r="AS16" s="6">
        <v>-43</v>
      </c>
      <c r="AV16" s="5">
        <v>-0.8</v>
      </c>
    </row>
    <row r="17" spans="1:48" x14ac:dyDescent="0.2">
      <c r="A17" s="13">
        <v>31432</v>
      </c>
      <c r="B17" s="5">
        <v>-9.3000000000000007</v>
      </c>
      <c r="C17" s="6">
        <v>-58</v>
      </c>
      <c r="D17" s="13">
        <v>31427</v>
      </c>
      <c r="E17" s="5">
        <v>-6.8</v>
      </c>
      <c r="F17" s="6">
        <v>-60</v>
      </c>
      <c r="G17" s="13">
        <v>32469</v>
      </c>
      <c r="H17" s="5">
        <v>-13.5</v>
      </c>
      <c r="I17" s="6">
        <v>-105.5</v>
      </c>
      <c r="J17" s="13">
        <v>31533</v>
      </c>
      <c r="K17" s="5">
        <v>-5.5</v>
      </c>
      <c r="L17" s="6">
        <v>-56</v>
      </c>
      <c r="M17" s="13">
        <v>31533</v>
      </c>
      <c r="N17" s="5">
        <v>-12.2</v>
      </c>
      <c r="O17" s="6">
        <v>-93</v>
      </c>
      <c r="P17" s="3">
        <v>31533</v>
      </c>
      <c r="Q17" s="5">
        <v>-9.9</v>
      </c>
      <c r="R17" s="6">
        <v>-80</v>
      </c>
      <c r="S17" s="13">
        <v>31530</v>
      </c>
      <c r="T17" s="5">
        <v>-9.8000000000000007</v>
      </c>
      <c r="U17" s="6">
        <v>-81</v>
      </c>
      <c r="W17" s="5"/>
      <c r="X17" s="6"/>
      <c r="Y17" s="13">
        <v>31651</v>
      </c>
      <c r="Z17" s="5">
        <v>-15.15</v>
      </c>
      <c r="AA17" s="6">
        <v>-112</v>
      </c>
      <c r="AB17" s="17">
        <v>31544</v>
      </c>
      <c r="AC17" s="18">
        <v>-13.5</v>
      </c>
      <c r="AD17" s="19">
        <v>-105</v>
      </c>
      <c r="AE17" s="13">
        <v>31531</v>
      </c>
      <c r="AF17" s="6">
        <v>-13.8</v>
      </c>
      <c r="AG17" s="3">
        <v>-102</v>
      </c>
      <c r="AH17" s="13">
        <v>31531</v>
      </c>
      <c r="AI17" s="5">
        <v>-13.5</v>
      </c>
      <c r="AJ17" s="6">
        <v>-103</v>
      </c>
      <c r="AK17" s="13">
        <v>31789</v>
      </c>
      <c r="AL17" s="5">
        <v>-15.55</v>
      </c>
      <c r="AM17" s="6">
        <v>-121</v>
      </c>
      <c r="AN17" s="13">
        <v>31593</v>
      </c>
      <c r="AO17" s="5">
        <v>-1.85</v>
      </c>
      <c r="AP17" s="6">
        <v>-37</v>
      </c>
      <c r="AQ17" s="13">
        <v>31548</v>
      </c>
      <c r="AV17" s="5">
        <v>-1</v>
      </c>
    </row>
    <row r="18" spans="1:48" x14ac:dyDescent="0.2">
      <c r="A18" s="13">
        <v>31434</v>
      </c>
      <c r="B18" s="5">
        <v>-10</v>
      </c>
      <c r="C18" s="6">
        <v>-62</v>
      </c>
      <c r="D18" s="13">
        <v>31445</v>
      </c>
      <c r="E18" s="5">
        <v>-18.399999999999999</v>
      </c>
      <c r="F18" s="6">
        <v>-54</v>
      </c>
      <c r="G18" s="13">
        <v>32470</v>
      </c>
      <c r="H18" s="5">
        <v>-12.55</v>
      </c>
      <c r="I18" s="6">
        <v>-105</v>
      </c>
      <c r="J18" s="13">
        <v>31565</v>
      </c>
      <c r="K18" s="5">
        <v>-5.55</v>
      </c>
      <c r="L18" s="6">
        <v>-57</v>
      </c>
      <c r="M18" s="13">
        <v>31566</v>
      </c>
      <c r="N18" s="5">
        <v>-12.4</v>
      </c>
      <c r="O18" s="6">
        <v>-93</v>
      </c>
      <c r="P18" s="3">
        <v>31565</v>
      </c>
      <c r="Q18" s="5">
        <v>-11.1</v>
      </c>
      <c r="R18" s="6">
        <v>-85</v>
      </c>
      <c r="S18" s="13">
        <v>31561</v>
      </c>
      <c r="T18" s="5">
        <v>-11.2</v>
      </c>
      <c r="U18" s="6">
        <v>-87</v>
      </c>
      <c r="Y18" s="13">
        <v>31687</v>
      </c>
      <c r="Z18" s="5">
        <v>-15.15</v>
      </c>
      <c r="AA18" s="6">
        <v>-111.5</v>
      </c>
      <c r="AB18" s="17">
        <v>31595</v>
      </c>
      <c r="AC18" s="18">
        <v>-13.95</v>
      </c>
      <c r="AD18" s="19">
        <v>-104</v>
      </c>
      <c r="AE18" s="13">
        <v>31562</v>
      </c>
      <c r="AF18" s="6">
        <v>-13.5</v>
      </c>
      <c r="AG18" s="3">
        <v>-100</v>
      </c>
      <c r="AH18" s="13">
        <v>31562</v>
      </c>
      <c r="AI18" s="5">
        <v>-13.5</v>
      </c>
      <c r="AJ18" s="6">
        <v>-98</v>
      </c>
      <c r="AK18" s="13">
        <v>31895</v>
      </c>
      <c r="AL18" s="5">
        <v>-13.55</v>
      </c>
      <c r="AM18" s="6">
        <v>-112</v>
      </c>
      <c r="AN18" s="13">
        <v>31624</v>
      </c>
      <c r="AO18" s="5">
        <v>-1.45</v>
      </c>
      <c r="AP18" s="6">
        <v>-35</v>
      </c>
      <c r="AQ18" s="13">
        <v>31566</v>
      </c>
      <c r="AS18" s="6">
        <v>-43</v>
      </c>
      <c r="AV18" s="5">
        <v>-1.7</v>
      </c>
    </row>
    <row r="19" spans="1:48" x14ac:dyDescent="0.2">
      <c r="A19" s="13">
        <v>31442</v>
      </c>
      <c r="B19" s="5">
        <v>-21.5</v>
      </c>
      <c r="C19" s="6">
        <v>-165</v>
      </c>
      <c r="D19" s="13">
        <v>31449</v>
      </c>
      <c r="E19" s="5">
        <v>-10.5</v>
      </c>
      <c r="F19" s="6">
        <v>-68</v>
      </c>
      <c r="G19" s="13">
        <v>32518</v>
      </c>
      <c r="H19" s="5">
        <v>-11.15</v>
      </c>
      <c r="I19" s="6">
        <v>-89.5</v>
      </c>
      <c r="J19" s="13">
        <v>31594</v>
      </c>
      <c r="K19" s="5">
        <v>-5.6</v>
      </c>
      <c r="L19" s="6">
        <v>-57</v>
      </c>
      <c r="M19" s="13">
        <v>31594</v>
      </c>
      <c r="N19" s="5">
        <v>-12.3</v>
      </c>
      <c r="O19" s="6">
        <v>-94</v>
      </c>
      <c r="P19" s="3">
        <v>31594</v>
      </c>
      <c r="Q19" s="5">
        <v>-9.4</v>
      </c>
      <c r="R19" s="6">
        <v>-79</v>
      </c>
      <c r="S19" s="13">
        <v>31593</v>
      </c>
      <c r="T19" s="5">
        <v>-9.6999999999999993</v>
      </c>
      <c r="U19" s="6">
        <v>-79.5</v>
      </c>
      <c r="AB19" s="17">
        <v>31631</v>
      </c>
      <c r="AC19" s="18">
        <v>-14.35</v>
      </c>
      <c r="AD19" s="19">
        <v>-106.5</v>
      </c>
      <c r="AE19" s="13">
        <v>31594</v>
      </c>
      <c r="AF19" s="6">
        <v>-14.1</v>
      </c>
      <c r="AG19" s="3">
        <v>-100.5</v>
      </c>
      <c r="AH19" s="13">
        <v>31594</v>
      </c>
      <c r="AI19" s="5">
        <v>-14</v>
      </c>
      <c r="AJ19" s="6">
        <v>-100.5</v>
      </c>
      <c r="AK19" s="13">
        <v>32015</v>
      </c>
      <c r="AL19" s="5">
        <v>-10.9</v>
      </c>
      <c r="AM19" s="6">
        <v>-101</v>
      </c>
      <c r="AN19" s="13">
        <v>31639</v>
      </c>
      <c r="AO19" s="5">
        <v>-1.4</v>
      </c>
      <c r="AP19" s="6"/>
      <c r="AQ19" s="13">
        <v>31631</v>
      </c>
      <c r="AS19" s="6">
        <v>-44</v>
      </c>
      <c r="AV19" s="5">
        <v>-2.1</v>
      </c>
    </row>
    <row r="20" spans="1:48" x14ac:dyDescent="0.2">
      <c r="A20" s="13">
        <v>31443</v>
      </c>
      <c r="B20" s="5">
        <v>-13.6</v>
      </c>
      <c r="C20" s="6">
        <v>-98</v>
      </c>
      <c r="D20" s="13">
        <v>31455</v>
      </c>
      <c r="E20" s="5">
        <v>-16.8</v>
      </c>
      <c r="F20" s="6">
        <v>-142</v>
      </c>
      <c r="G20" s="13">
        <v>32530</v>
      </c>
      <c r="H20" s="5">
        <v>-10.4</v>
      </c>
      <c r="I20" s="6">
        <v>-80.5</v>
      </c>
      <c r="J20" s="13">
        <v>31625</v>
      </c>
      <c r="K20" s="5">
        <v>-5.2</v>
      </c>
      <c r="L20" s="6">
        <v>-58</v>
      </c>
      <c r="M20" s="13">
        <v>31625</v>
      </c>
      <c r="N20" s="5">
        <v>-12.2</v>
      </c>
      <c r="O20" s="6">
        <v>-95</v>
      </c>
      <c r="P20" s="3">
        <v>31625</v>
      </c>
      <c r="Q20" s="5">
        <v>-7.9</v>
      </c>
      <c r="R20" s="6">
        <v>-75</v>
      </c>
      <c r="S20" s="13">
        <v>31624</v>
      </c>
      <c r="T20" s="5">
        <v>-9.8000000000000007</v>
      </c>
      <c r="U20" s="6">
        <v>-80.5</v>
      </c>
      <c r="AB20" s="17">
        <v>31659</v>
      </c>
      <c r="AC20" s="18">
        <v>-13.25</v>
      </c>
      <c r="AD20" s="19">
        <v>-103.5</v>
      </c>
      <c r="AE20" s="13">
        <v>31625</v>
      </c>
      <c r="AF20" s="6">
        <v>-14.05</v>
      </c>
      <c r="AG20" s="3">
        <v>-104</v>
      </c>
      <c r="AH20" s="13">
        <v>31625</v>
      </c>
      <c r="AI20" s="5">
        <v>-13.85</v>
      </c>
      <c r="AJ20" s="6">
        <v>-101</v>
      </c>
      <c r="AK20" s="13">
        <v>32015</v>
      </c>
      <c r="AL20" s="5">
        <v>-10.9</v>
      </c>
      <c r="AM20" s="6">
        <v>-101</v>
      </c>
      <c r="AN20" s="13">
        <v>31649</v>
      </c>
      <c r="AO20" s="5">
        <v>-1.3</v>
      </c>
      <c r="AP20" s="6">
        <v>-34.5</v>
      </c>
      <c r="AQ20" s="13">
        <v>31638</v>
      </c>
      <c r="AV20" s="5">
        <v>-2.15</v>
      </c>
    </row>
    <row r="21" spans="1:48" x14ac:dyDescent="0.2">
      <c r="A21" s="13">
        <v>31445</v>
      </c>
      <c r="B21" s="5">
        <v>-10.9</v>
      </c>
      <c r="C21" s="6">
        <v>-71</v>
      </c>
      <c r="D21" s="13">
        <v>31457</v>
      </c>
      <c r="E21" s="5">
        <v>-8.4</v>
      </c>
      <c r="F21" s="6">
        <v>-73</v>
      </c>
      <c r="G21" s="13">
        <v>32541</v>
      </c>
      <c r="H21" s="5">
        <v>-16.350000000000001</v>
      </c>
      <c r="I21" s="6">
        <v>-110</v>
      </c>
      <c r="J21" s="13">
        <v>31657</v>
      </c>
      <c r="K21" s="5">
        <v>-5.2</v>
      </c>
      <c r="L21" s="6">
        <v>-59</v>
      </c>
      <c r="M21" s="13">
        <v>31657</v>
      </c>
      <c r="N21" s="5">
        <v>-12.4</v>
      </c>
      <c r="O21" s="6">
        <v>-97</v>
      </c>
      <c r="P21" s="3">
        <v>31656</v>
      </c>
      <c r="Q21" s="5">
        <v>-9.1</v>
      </c>
      <c r="R21" s="6">
        <v>-79</v>
      </c>
      <c r="S21" s="13">
        <v>31649</v>
      </c>
      <c r="T21" s="5">
        <v>-9.5500000000000007</v>
      </c>
      <c r="U21" s="6">
        <v>-79.5</v>
      </c>
      <c r="AB21" s="17">
        <v>31694</v>
      </c>
      <c r="AC21" s="18">
        <v>-13.6</v>
      </c>
      <c r="AD21" s="19">
        <v>-105</v>
      </c>
      <c r="AE21" s="13">
        <v>31650</v>
      </c>
      <c r="AF21" s="6">
        <v>-13.8</v>
      </c>
      <c r="AG21" s="3">
        <v>-103.5</v>
      </c>
      <c r="AH21" s="13">
        <v>31650</v>
      </c>
      <c r="AI21" s="5">
        <v>-13.35</v>
      </c>
      <c r="AJ21" s="6">
        <v>-98</v>
      </c>
      <c r="AN21" s="13">
        <v>31686</v>
      </c>
      <c r="AO21" s="5">
        <v>-1.2</v>
      </c>
      <c r="AP21" s="6">
        <v>-33.5</v>
      </c>
      <c r="AQ21" s="13">
        <v>31659</v>
      </c>
      <c r="AS21" s="6">
        <v>-43.5</v>
      </c>
      <c r="AV21" s="8">
        <v>-2.15</v>
      </c>
    </row>
    <row r="22" spans="1:48" x14ac:dyDescent="0.2">
      <c r="A22" s="13">
        <v>31455</v>
      </c>
      <c r="B22" s="5">
        <v>-16.600000000000001</v>
      </c>
      <c r="C22" s="6">
        <v>-124</v>
      </c>
      <c r="D22" s="13">
        <v>31459</v>
      </c>
      <c r="E22" s="5">
        <v>-9.8000000000000007</v>
      </c>
      <c r="F22" s="6">
        <v>-80</v>
      </c>
      <c r="G22" s="13">
        <v>32542</v>
      </c>
      <c r="H22" s="5">
        <v>-14.85</v>
      </c>
      <c r="I22" s="6">
        <v>-96.5</v>
      </c>
      <c r="J22" s="13">
        <v>31686</v>
      </c>
      <c r="K22" s="5">
        <v>-5.5</v>
      </c>
      <c r="L22" s="6">
        <v>-57</v>
      </c>
      <c r="M22" s="13">
        <v>31686</v>
      </c>
      <c r="N22" s="5">
        <v>-12.8</v>
      </c>
      <c r="O22" s="6">
        <v>-94</v>
      </c>
      <c r="P22" s="3">
        <v>31686</v>
      </c>
      <c r="Q22" s="5">
        <v>-11.45</v>
      </c>
      <c r="R22" s="6">
        <v>-86.5</v>
      </c>
      <c r="S22" s="3"/>
      <c r="T22" s="5"/>
      <c r="U22" s="6"/>
      <c r="AB22" s="17">
        <v>31721</v>
      </c>
      <c r="AC22" s="18">
        <v>-13.75</v>
      </c>
      <c r="AD22" s="19">
        <v>-106.5</v>
      </c>
      <c r="AH22" s="13">
        <v>31687</v>
      </c>
      <c r="AI22" s="5">
        <v>-14.6</v>
      </c>
      <c r="AJ22" s="6">
        <v>-105</v>
      </c>
      <c r="AN22" s="13">
        <v>31690</v>
      </c>
      <c r="AO22" s="5">
        <v>-1.25</v>
      </c>
      <c r="AP22" s="6">
        <v>-33.5</v>
      </c>
      <c r="AQ22" s="13">
        <v>31689</v>
      </c>
      <c r="AS22" s="8">
        <v>-40.5</v>
      </c>
      <c r="AV22" s="5">
        <v>-2.1</v>
      </c>
    </row>
    <row r="23" spans="1:48" x14ac:dyDescent="0.2">
      <c r="A23" s="13">
        <v>31457</v>
      </c>
      <c r="B23" s="5">
        <v>-12</v>
      </c>
      <c r="C23" s="6">
        <v>-83</v>
      </c>
      <c r="D23" s="13">
        <v>31461</v>
      </c>
      <c r="E23" s="5">
        <v>-12.5</v>
      </c>
      <c r="F23" s="6">
        <v>-99</v>
      </c>
      <c r="G23" s="13">
        <v>32548</v>
      </c>
      <c r="H23" s="5">
        <v>-13.1</v>
      </c>
      <c r="I23" s="6">
        <v>-95.5</v>
      </c>
      <c r="J23" s="13">
        <v>31719</v>
      </c>
      <c r="K23" s="5">
        <v>-5.4</v>
      </c>
      <c r="L23" s="6">
        <v>-57.5</v>
      </c>
      <c r="P23" s="3">
        <v>31719</v>
      </c>
      <c r="Q23" s="5">
        <v>-11.35</v>
      </c>
      <c r="R23" s="6">
        <v>-86.5</v>
      </c>
      <c r="AB23" s="17">
        <v>31748</v>
      </c>
      <c r="AC23" s="18">
        <v>-13.9</v>
      </c>
      <c r="AD23" s="20">
        <v>-109.5</v>
      </c>
      <c r="AH23" s="13">
        <v>31714</v>
      </c>
      <c r="AI23" s="5">
        <v>-14.85</v>
      </c>
      <c r="AJ23" s="6">
        <v>-108</v>
      </c>
      <c r="AN23" s="13">
        <v>31715</v>
      </c>
      <c r="AO23" s="5">
        <v>-1.2</v>
      </c>
      <c r="AP23" s="6">
        <v>-34</v>
      </c>
      <c r="AQ23" s="13">
        <v>31721</v>
      </c>
      <c r="AS23" s="6">
        <v>-46</v>
      </c>
      <c r="AV23" s="5">
        <v>-1.9</v>
      </c>
    </row>
    <row r="24" spans="1:48" x14ac:dyDescent="0.2">
      <c r="A24" s="13">
        <v>31478</v>
      </c>
      <c r="B24" s="5">
        <v>-14.8</v>
      </c>
      <c r="C24" s="6">
        <v>-111</v>
      </c>
      <c r="D24" s="13">
        <v>31462</v>
      </c>
      <c r="E24" s="5">
        <v>-12.8</v>
      </c>
      <c r="F24" s="6">
        <v>-90</v>
      </c>
      <c r="G24" s="13">
        <v>32549</v>
      </c>
      <c r="H24" s="5">
        <v>-13.6</v>
      </c>
      <c r="I24" s="6">
        <v>-93</v>
      </c>
      <c r="J24" s="13">
        <v>31748</v>
      </c>
      <c r="K24" s="5">
        <v>-5.4</v>
      </c>
      <c r="L24" s="6">
        <v>-57</v>
      </c>
      <c r="P24" s="3">
        <v>31750</v>
      </c>
      <c r="Q24" s="5">
        <v>-9.15</v>
      </c>
      <c r="R24" s="6">
        <v>-78.5</v>
      </c>
      <c r="AB24" s="17">
        <v>31782</v>
      </c>
      <c r="AC24" s="18">
        <v>-14.5</v>
      </c>
      <c r="AD24" s="19">
        <v>-112</v>
      </c>
      <c r="AH24" s="13">
        <v>31748</v>
      </c>
      <c r="AI24" s="5">
        <v>-15.05</v>
      </c>
      <c r="AJ24" s="6">
        <v>-110.5</v>
      </c>
      <c r="AN24" s="13">
        <v>31747</v>
      </c>
      <c r="AO24" s="5">
        <v>-1.05</v>
      </c>
      <c r="AP24" s="6">
        <v>-33</v>
      </c>
      <c r="AQ24" s="13">
        <v>31748</v>
      </c>
      <c r="AS24" s="6">
        <v>-42</v>
      </c>
      <c r="AV24" s="5">
        <v>-2.4</v>
      </c>
    </row>
    <row r="25" spans="1:48" x14ac:dyDescent="0.2">
      <c r="A25" s="13">
        <v>31481</v>
      </c>
      <c r="B25" s="5">
        <v>-16.3</v>
      </c>
      <c r="D25" s="13">
        <v>31478</v>
      </c>
      <c r="E25" s="5">
        <v>-12</v>
      </c>
      <c r="F25" s="6">
        <v>-99</v>
      </c>
      <c r="G25" s="13">
        <v>32560</v>
      </c>
      <c r="H25" s="5">
        <v>-7.5</v>
      </c>
      <c r="I25" s="6">
        <v>-60.5</v>
      </c>
      <c r="J25" s="13">
        <v>31782</v>
      </c>
      <c r="K25" s="5">
        <v>-5.55</v>
      </c>
      <c r="L25" s="6">
        <v>-57.5</v>
      </c>
      <c r="P25" s="3">
        <v>31782</v>
      </c>
      <c r="Q25" s="5">
        <v>-8.85</v>
      </c>
      <c r="R25" s="6">
        <v>-73.5</v>
      </c>
      <c r="AB25" s="17">
        <v>31812</v>
      </c>
      <c r="AC25" s="18">
        <v>-14.05</v>
      </c>
      <c r="AD25" s="19">
        <v>-109.5</v>
      </c>
      <c r="AH25" s="13">
        <v>31775</v>
      </c>
      <c r="AI25" s="5">
        <v>-15.1</v>
      </c>
      <c r="AJ25" s="6">
        <v>-110.5</v>
      </c>
      <c r="AN25" s="13">
        <v>31776</v>
      </c>
      <c r="AO25" s="5">
        <v>-1</v>
      </c>
      <c r="AP25" s="6">
        <v>-33</v>
      </c>
      <c r="AQ25" s="13">
        <v>31782</v>
      </c>
      <c r="AS25" s="6">
        <v>-42.5</v>
      </c>
      <c r="AV25" s="5">
        <v>-2</v>
      </c>
    </row>
    <row r="26" spans="1:48" x14ac:dyDescent="0.2">
      <c r="A26" s="13">
        <v>31486</v>
      </c>
      <c r="B26" s="5">
        <v>-17.399999999999999</v>
      </c>
      <c r="D26" s="13">
        <v>31479</v>
      </c>
      <c r="E26" s="5">
        <v>-10.6</v>
      </c>
      <c r="F26" s="6">
        <v>-75</v>
      </c>
      <c r="G26" s="13">
        <v>32561</v>
      </c>
      <c r="H26" s="5">
        <v>-7.85</v>
      </c>
      <c r="I26" s="6">
        <v>-64</v>
      </c>
      <c r="J26" s="13">
        <v>31811</v>
      </c>
      <c r="K26" s="5">
        <v>-5.6</v>
      </c>
      <c r="L26" s="6">
        <v>-57.5</v>
      </c>
      <c r="P26" s="3">
        <v>31810</v>
      </c>
      <c r="Q26" s="5">
        <v>-8.4</v>
      </c>
      <c r="R26" s="6">
        <v>-70</v>
      </c>
      <c r="AB26" s="17">
        <v>31840</v>
      </c>
      <c r="AC26" s="18">
        <v>-14.5</v>
      </c>
      <c r="AD26" s="19">
        <v>-112.5</v>
      </c>
      <c r="AH26" s="13">
        <v>31810</v>
      </c>
      <c r="AI26" s="5">
        <v>-14.95</v>
      </c>
      <c r="AJ26" s="6">
        <v>-109.5</v>
      </c>
      <c r="AN26" s="13">
        <v>31800</v>
      </c>
      <c r="AO26" s="5">
        <v>-1.1499999999999999</v>
      </c>
      <c r="AP26" s="6">
        <v>-31.5</v>
      </c>
      <c r="AQ26" s="13">
        <v>31801</v>
      </c>
      <c r="AS26" s="6">
        <v>-42</v>
      </c>
      <c r="AV26" s="5">
        <v>-1.85</v>
      </c>
    </row>
    <row r="27" spans="1:48" x14ac:dyDescent="0.2">
      <c r="A27" s="13">
        <v>31504</v>
      </c>
      <c r="B27" s="5">
        <v>-7.1</v>
      </c>
      <c r="D27" s="13">
        <v>31480</v>
      </c>
      <c r="E27" s="5">
        <v>-13.3</v>
      </c>
      <c r="F27" s="6">
        <v>-103</v>
      </c>
      <c r="G27" s="13">
        <v>32569</v>
      </c>
      <c r="H27" s="5">
        <v>-17.5</v>
      </c>
      <c r="I27" s="6">
        <v>-139</v>
      </c>
      <c r="J27" s="13">
        <v>31838</v>
      </c>
      <c r="K27" s="5">
        <v>-5.45</v>
      </c>
      <c r="L27" s="6">
        <v>-58</v>
      </c>
      <c r="P27" s="3">
        <v>31838</v>
      </c>
      <c r="Q27" s="5">
        <v>-9.75</v>
      </c>
      <c r="R27" s="6">
        <v>-80.5</v>
      </c>
      <c r="AB27" s="17">
        <v>31869</v>
      </c>
      <c r="AC27" s="18">
        <v>-13.8</v>
      </c>
      <c r="AD27" s="19">
        <v>-107</v>
      </c>
      <c r="AH27" s="13">
        <v>31838</v>
      </c>
      <c r="AI27" s="5">
        <v>-15.05</v>
      </c>
      <c r="AJ27" s="6">
        <v>-110.5</v>
      </c>
      <c r="AN27" s="13">
        <v>31805</v>
      </c>
      <c r="AO27" s="5">
        <v>-1.05</v>
      </c>
      <c r="AP27" s="6">
        <v>-33.5</v>
      </c>
      <c r="AQ27" s="13">
        <v>31812</v>
      </c>
      <c r="AS27" s="6">
        <v>-47.5</v>
      </c>
      <c r="AV27" s="5">
        <v>-1.85</v>
      </c>
    </row>
    <row r="28" spans="1:48" x14ac:dyDescent="0.2">
      <c r="A28" s="13">
        <v>31507</v>
      </c>
      <c r="B28" s="5">
        <v>-12.3</v>
      </c>
      <c r="D28" s="13">
        <v>31482</v>
      </c>
      <c r="E28" s="5">
        <v>-10.8</v>
      </c>
      <c r="F28" s="6"/>
      <c r="G28" s="13">
        <v>32574</v>
      </c>
      <c r="H28" s="5">
        <v>-14.25</v>
      </c>
      <c r="I28" s="6">
        <v>-117</v>
      </c>
      <c r="J28" s="13">
        <v>31868</v>
      </c>
      <c r="K28" s="5">
        <v>-5.25</v>
      </c>
      <c r="L28" s="6">
        <v>-57.5</v>
      </c>
      <c r="P28" s="3">
        <v>31868</v>
      </c>
      <c r="Q28" s="5">
        <v>-11.5</v>
      </c>
      <c r="R28" s="6">
        <v>-88</v>
      </c>
      <c r="AB28" s="17">
        <v>31902</v>
      </c>
      <c r="AC28" s="18">
        <v>-13.7</v>
      </c>
      <c r="AD28" s="19">
        <v>-105.5</v>
      </c>
      <c r="AH28" s="13">
        <v>31868</v>
      </c>
      <c r="AI28" s="5">
        <v>-14.85</v>
      </c>
      <c r="AJ28" s="6">
        <v>-108.5</v>
      </c>
      <c r="AN28" s="13">
        <v>31841</v>
      </c>
      <c r="AO28" s="5">
        <v>-1.1000000000000001</v>
      </c>
      <c r="AP28" s="6">
        <v>-33.5</v>
      </c>
      <c r="AQ28" s="13">
        <v>31840</v>
      </c>
      <c r="AS28" s="6">
        <v>-41</v>
      </c>
      <c r="AV28" s="5">
        <v>-2.1</v>
      </c>
    </row>
    <row r="29" spans="1:48" x14ac:dyDescent="0.2">
      <c r="A29" s="13">
        <v>31514</v>
      </c>
      <c r="B29" s="5">
        <v>-12.3</v>
      </c>
      <c r="D29" s="13">
        <v>31487</v>
      </c>
      <c r="E29" s="5">
        <v>-16</v>
      </c>
      <c r="F29" s="6"/>
      <c r="G29" s="13">
        <v>32575</v>
      </c>
      <c r="H29" s="5">
        <v>-7.35</v>
      </c>
      <c r="I29" s="6">
        <v>-75.5</v>
      </c>
      <c r="J29" s="13">
        <v>31898</v>
      </c>
      <c r="K29" s="5">
        <v>-5.5</v>
      </c>
      <c r="L29" s="6">
        <v>-57</v>
      </c>
      <c r="P29" s="3">
        <v>31898</v>
      </c>
      <c r="Q29" s="5">
        <v>-12</v>
      </c>
      <c r="R29" s="6">
        <v>-89</v>
      </c>
      <c r="AB29" s="17">
        <v>31938</v>
      </c>
      <c r="AC29" s="18">
        <v>-13.4</v>
      </c>
      <c r="AD29" s="19">
        <v>-106</v>
      </c>
      <c r="AH29" s="13">
        <v>31901</v>
      </c>
      <c r="AI29" s="5">
        <v>-14.2</v>
      </c>
      <c r="AJ29" s="6">
        <v>-104</v>
      </c>
      <c r="AN29" s="13">
        <v>31867</v>
      </c>
      <c r="AO29" s="5">
        <v>-1.25</v>
      </c>
      <c r="AP29" s="6">
        <v>-33.5</v>
      </c>
      <c r="AQ29" s="13">
        <v>31869</v>
      </c>
      <c r="AS29" s="6">
        <v>-51.5</v>
      </c>
      <c r="AV29" s="5">
        <v>-1.7</v>
      </c>
    </row>
    <row r="30" spans="1:48" x14ac:dyDescent="0.2">
      <c r="A30" s="13">
        <v>31537</v>
      </c>
      <c r="B30" s="5">
        <v>-13.5</v>
      </c>
      <c r="D30" s="13">
        <v>31508</v>
      </c>
      <c r="E30" s="5">
        <v>-3.6</v>
      </c>
      <c r="G30" s="13">
        <v>32579</v>
      </c>
      <c r="H30" s="5">
        <v>-10</v>
      </c>
      <c r="I30" s="6">
        <v>-70</v>
      </c>
      <c r="J30" s="13">
        <v>31929</v>
      </c>
      <c r="K30" s="5">
        <v>-5.45</v>
      </c>
      <c r="L30" s="6">
        <v>-57</v>
      </c>
      <c r="P30" s="3">
        <v>31929</v>
      </c>
      <c r="Q30" s="5">
        <v>-10.8</v>
      </c>
      <c r="R30" s="6">
        <v>-84.5</v>
      </c>
      <c r="AB30" s="17">
        <v>31960</v>
      </c>
      <c r="AC30" s="18">
        <v>-13.15</v>
      </c>
      <c r="AD30" s="19">
        <v>-101.5</v>
      </c>
      <c r="AH30" s="13">
        <v>31930</v>
      </c>
      <c r="AI30" s="5">
        <v>-13.9</v>
      </c>
      <c r="AJ30" s="6">
        <v>-100.5</v>
      </c>
      <c r="AN30" s="13">
        <v>31897</v>
      </c>
      <c r="AO30" s="5">
        <v>-1.3</v>
      </c>
      <c r="AP30" s="6">
        <v>-35</v>
      </c>
      <c r="AQ30" s="13">
        <v>31902</v>
      </c>
      <c r="AS30" s="6">
        <v>-46</v>
      </c>
      <c r="AV30" s="5">
        <v>-2.9</v>
      </c>
    </row>
    <row r="31" spans="1:48" x14ac:dyDescent="0.2">
      <c r="A31" s="13">
        <v>31563</v>
      </c>
      <c r="B31" s="5">
        <v>-11.3</v>
      </c>
      <c r="D31" s="13">
        <v>31508</v>
      </c>
      <c r="E31" s="5">
        <v>-8.3000000000000007</v>
      </c>
      <c r="G31" s="13">
        <v>32583</v>
      </c>
      <c r="H31" s="5">
        <v>-14.6</v>
      </c>
      <c r="I31" s="6">
        <v>-113.5</v>
      </c>
      <c r="J31" s="13">
        <v>31959</v>
      </c>
      <c r="K31" s="5">
        <v>-5.4</v>
      </c>
      <c r="L31" s="6">
        <v>-57</v>
      </c>
      <c r="P31" s="3">
        <v>31959</v>
      </c>
      <c r="Q31" s="5">
        <v>-7.6</v>
      </c>
      <c r="R31" s="6">
        <v>-68.5</v>
      </c>
      <c r="AB31" s="17">
        <v>31994</v>
      </c>
      <c r="AC31" s="18">
        <v>-13.1</v>
      </c>
      <c r="AD31" s="19">
        <v>-106.5</v>
      </c>
      <c r="AH31" s="13">
        <v>31957</v>
      </c>
      <c r="AI31" s="5">
        <v>-13.95</v>
      </c>
      <c r="AJ31" s="6">
        <v>-100.5</v>
      </c>
      <c r="AN31" s="13">
        <v>31908</v>
      </c>
      <c r="AO31" s="5">
        <v>-0.95</v>
      </c>
      <c r="AP31" s="6">
        <v>-33</v>
      </c>
      <c r="AQ31" s="13">
        <v>31909</v>
      </c>
      <c r="AS31" s="8">
        <v>-41.5</v>
      </c>
      <c r="AV31" s="5">
        <v>-2.2999999999999998</v>
      </c>
    </row>
    <row r="32" spans="1:48" x14ac:dyDescent="0.2">
      <c r="A32" s="13">
        <v>31570</v>
      </c>
      <c r="B32" s="5">
        <v>-4.6500000000000004</v>
      </c>
      <c r="D32" s="13">
        <v>31509</v>
      </c>
      <c r="E32" s="5">
        <v>-19.3</v>
      </c>
      <c r="G32" s="13">
        <v>32584</v>
      </c>
      <c r="H32" s="5">
        <v>-10</v>
      </c>
      <c r="I32" s="6">
        <v>-92.5</v>
      </c>
      <c r="J32" s="13">
        <v>31991</v>
      </c>
      <c r="K32" s="5">
        <v>-5.3</v>
      </c>
      <c r="L32" s="6">
        <v>-58</v>
      </c>
      <c r="P32" s="3">
        <v>31992</v>
      </c>
      <c r="Q32" s="5">
        <v>-6.95</v>
      </c>
      <c r="R32" s="6">
        <v>-65</v>
      </c>
      <c r="AB32" s="17">
        <v>32022</v>
      </c>
      <c r="AC32" s="18">
        <v>-12.65</v>
      </c>
      <c r="AD32" s="19">
        <v>-102</v>
      </c>
      <c r="AH32" s="13">
        <v>32021</v>
      </c>
      <c r="AI32" s="5">
        <v>-14.1</v>
      </c>
      <c r="AJ32" s="6">
        <v>-104</v>
      </c>
      <c r="AN32" s="13">
        <v>31930</v>
      </c>
      <c r="AO32" s="5">
        <v>-1.6</v>
      </c>
      <c r="AP32" s="6">
        <v>-35.5</v>
      </c>
      <c r="AQ32" s="13">
        <v>31909</v>
      </c>
      <c r="AV32" s="5">
        <v>-1.75</v>
      </c>
    </row>
    <row r="33" spans="1:48" x14ac:dyDescent="0.2">
      <c r="A33" s="13">
        <v>31614</v>
      </c>
      <c r="B33" s="5">
        <v>-9.9499999999999993</v>
      </c>
      <c r="D33" s="13">
        <v>31563</v>
      </c>
      <c r="E33" s="5">
        <v>-7.8</v>
      </c>
      <c r="G33" s="13">
        <v>32585</v>
      </c>
      <c r="H33" s="5">
        <v>-18.2</v>
      </c>
      <c r="I33" s="6">
        <v>-154.5</v>
      </c>
      <c r="J33" s="13">
        <v>32021</v>
      </c>
      <c r="K33" s="5">
        <v>-5.25</v>
      </c>
      <c r="L33" s="6">
        <v>-55</v>
      </c>
      <c r="P33" s="3">
        <v>32021</v>
      </c>
      <c r="Q33" s="5">
        <v>-7.05</v>
      </c>
      <c r="R33" s="6">
        <v>-64.5</v>
      </c>
      <c r="AB33" s="17">
        <v>32022</v>
      </c>
      <c r="AC33" s="18">
        <v>-12.65</v>
      </c>
      <c r="AD33" s="19">
        <v>-102</v>
      </c>
      <c r="AN33" s="13">
        <v>31958</v>
      </c>
      <c r="AO33" s="5">
        <v>-1.1000000000000001</v>
      </c>
      <c r="AP33" s="6">
        <v>-33</v>
      </c>
      <c r="AQ33" s="13">
        <v>31938</v>
      </c>
      <c r="AS33" s="6">
        <v>-41.5</v>
      </c>
      <c r="AV33" s="5">
        <v>-1.85</v>
      </c>
    </row>
    <row r="34" spans="1:48" x14ac:dyDescent="0.2">
      <c r="A34" s="13">
        <v>31618</v>
      </c>
      <c r="B34" s="5">
        <v>-10.95</v>
      </c>
      <c r="D34" s="13">
        <v>31574</v>
      </c>
      <c r="E34" s="5">
        <v>-4.45</v>
      </c>
      <c r="G34" s="13">
        <v>32590</v>
      </c>
      <c r="H34" s="5">
        <v>-10</v>
      </c>
      <c r="I34" s="6">
        <v>-83.5</v>
      </c>
      <c r="J34" s="13">
        <v>32052</v>
      </c>
      <c r="K34" s="5">
        <v>-5.25</v>
      </c>
      <c r="L34" s="6">
        <v>-57</v>
      </c>
      <c r="P34" s="3">
        <v>32051</v>
      </c>
      <c r="Q34" s="5">
        <v>-7.75</v>
      </c>
      <c r="R34" s="6">
        <v>-69.5</v>
      </c>
      <c r="AB34" s="21">
        <v>32905</v>
      </c>
      <c r="AC34" s="22">
        <v>-14.05</v>
      </c>
      <c r="AD34" s="22">
        <v>-110.5</v>
      </c>
      <c r="AN34" s="13">
        <v>31988</v>
      </c>
      <c r="AO34" s="5">
        <v>-0.9</v>
      </c>
      <c r="AP34" s="6">
        <v>-33</v>
      </c>
      <c r="AQ34" s="13">
        <v>31960</v>
      </c>
      <c r="AS34" s="6">
        <v>-40.5</v>
      </c>
      <c r="AV34" s="5">
        <v>-1.85</v>
      </c>
    </row>
    <row r="35" spans="1:48" x14ac:dyDescent="0.2">
      <c r="A35" s="13">
        <v>31618</v>
      </c>
      <c r="B35" s="5">
        <v>-9.8000000000000007</v>
      </c>
      <c r="D35" s="13">
        <v>31599</v>
      </c>
      <c r="E35" s="5">
        <v>-8.75</v>
      </c>
      <c r="G35" s="13">
        <v>32592</v>
      </c>
      <c r="H35" s="5">
        <v>-11.5</v>
      </c>
      <c r="I35" s="6">
        <v>-93</v>
      </c>
      <c r="J35" s="13">
        <v>32083</v>
      </c>
      <c r="K35" s="5">
        <v>-5.15</v>
      </c>
      <c r="L35" s="6">
        <v>-57</v>
      </c>
      <c r="P35" s="3">
        <v>32083</v>
      </c>
      <c r="Q35" s="5">
        <v>-9.25</v>
      </c>
      <c r="R35" s="6">
        <v>-76</v>
      </c>
      <c r="AB35" s="21">
        <v>32934</v>
      </c>
      <c r="AC35" s="22">
        <v>-14.3</v>
      </c>
      <c r="AD35" s="22">
        <v>-112</v>
      </c>
      <c r="AN35" s="13">
        <v>32044</v>
      </c>
      <c r="AO35" s="5">
        <v>-0.75</v>
      </c>
      <c r="AP35" s="6">
        <v>-31.5</v>
      </c>
      <c r="AQ35" s="13">
        <v>31994</v>
      </c>
      <c r="AS35" s="6">
        <v>-38.5</v>
      </c>
      <c r="AV35" s="5">
        <v>-1.65</v>
      </c>
    </row>
    <row r="36" spans="1:48" x14ac:dyDescent="0.2">
      <c r="A36" s="13">
        <v>31671</v>
      </c>
      <c r="B36" s="5">
        <v>-11.65</v>
      </c>
      <c r="D36" s="13">
        <v>31615</v>
      </c>
      <c r="E36" s="5">
        <v>-5.3</v>
      </c>
      <c r="G36" s="13">
        <v>32594</v>
      </c>
      <c r="H36" s="5">
        <v>-3.1</v>
      </c>
      <c r="I36" s="6">
        <v>-39</v>
      </c>
      <c r="P36" s="3">
        <v>32112</v>
      </c>
      <c r="Q36" s="5">
        <v>-10.6</v>
      </c>
      <c r="R36" s="6">
        <v>-83.5</v>
      </c>
      <c r="AB36" s="21">
        <v>32961</v>
      </c>
      <c r="AC36" s="22">
        <v>-13.75</v>
      </c>
      <c r="AD36" s="22">
        <v>-109</v>
      </c>
      <c r="AN36" s="13">
        <v>32052</v>
      </c>
      <c r="AO36" s="5">
        <v>-0.55000000000000004</v>
      </c>
      <c r="AP36" s="6">
        <v>-30</v>
      </c>
      <c r="AQ36" s="13">
        <v>32025</v>
      </c>
      <c r="AS36" s="6">
        <v>-38.5</v>
      </c>
      <c r="AV36" s="5">
        <v>-1.85</v>
      </c>
    </row>
    <row r="37" spans="1:48" x14ac:dyDescent="0.2">
      <c r="A37" s="13">
        <v>31673</v>
      </c>
      <c r="B37" s="5">
        <v>-11.2</v>
      </c>
      <c r="D37" s="13">
        <v>31616</v>
      </c>
      <c r="E37" s="5">
        <v>-9.85</v>
      </c>
      <c r="G37" s="13">
        <v>32623</v>
      </c>
      <c r="H37" s="5">
        <v>-15.95</v>
      </c>
      <c r="I37" s="6">
        <v>-123</v>
      </c>
      <c r="P37" s="3">
        <v>32146</v>
      </c>
      <c r="Q37" s="5">
        <v>-11.5</v>
      </c>
      <c r="R37" s="6">
        <v>-87</v>
      </c>
      <c r="AB37" s="21">
        <v>32987</v>
      </c>
      <c r="AC37" s="22">
        <v>-13.3</v>
      </c>
      <c r="AD37" s="22">
        <v>-106.5</v>
      </c>
      <c r="AN37" s="13">
        <v>32078</v>
      </c>
      <c r="AO37" s="5">
        <v>-0.6</v>
      </c>
      <c r="AP37" s="6">
        <v>-30</v>
      </c>
      <c r="AQ37" s="13">
        <v>32025</v>
      </c>
      <c r="AS37" s="6">
        <v>-38.5</v>
      </c>
      <c r="AV37" s="5">
        <v>-1.55</v>
      </c>
    </row>
    <row r="38" spans="1:48" x14ac:dyDescent="0.2">
      <c r="A38" s="13">
        <v>31679</v>
      </c>
      <c r="B38" s="5">
        <v>-10.95</v>
      </c>
      <c r="D38" s="13">
        <v>31617</v>
      </c>
      <c r="E38" s="5">
        <v>-4.8</v>
      </c>
      <c r="G38" s="13">
        <v>32637</v>
      </c>
      <c r="H38" s="5">
        <v>-13.8</v>
      </c>
      <c r="I38" s="6">
        <v>-113</v>
      </c>
      <c r="P38" s="3">
        <v>32174</v>
      </c>
      <c r="Q38" s="5">
        <v>-11.2</v>
      </c>
      <c r="R38" s="6">
        <v>-88</v>
      </c>
      <c r="AB38" s="21">
        <v>33024</v>
      </c>
      <c r="AC38" s="22">
        <v>-13.45</v>
      </c>
      <c r="AD38" s="22">
        <v>-106.5</v>
      </c>
      <c r="AN38" s="13">
        <v>32104</v>
      </c>
      <c r="AO38" s="5">
        <v>-0.65</v>
      </c>
      <c r="AP38" s="6">
        <v>-30</v>
      </c>
    </row>
    <row r="39" spans="1:48" x14ac:dyDescent="0.2">
      <c r="A39" s="13">
        <v>31681</v>
      </c>
      <c r="B39" s="5">
        <v>-10.8</v>
      </c>
      <c r="D39" s="13">
        <v>31633</v>
      </c>
      <c r="E39" s="5">
        <v>-6.25</v>
      </c>
      <c r="G39" s="13">
        <v>32638</v>
      </c>
      <c r="H39" s="5">
        <v>-11.9</v>
      </c>
      <c r="I39" s="6">
        <v>-92.5</v>
      </c>
      <c r="P39" s="3">
        <v>32234</v>
      </c>
      <c r="Q39" s="5">
        <v>-12.1</v>
      </c>
      <c r="R39" s="6">
        <v>-92</v>
      </c>
      <c r="AB39" s="21">
        <v>33052</v>
      </c>
      <c r="AC39" s="22">
        <v>-13.2</v>
      </c>
      <c r="AD39" s="22">
        <v>-106</v>
      </c>
      <c r="AN39" s="13">
        <v>32134</v>
      </c>
      <c r="AO39" s="5">
        <v>-0.85</v>
      </c>
      <c r="AP39" s="6">
        <v>-31</v>
      </c>
    </row>
    <row r="40" spans="1:48" x14ac:dyDescent="0.2">
      <c r="A40" s="13">
        <v>31686</v>
      </c>
      <c r="B40" s="5">
        <v>-15.6</v>
      </c>
      <c r="D40" s="13">
        <v>31643</v>
      </c>
      <c r="E40" s="5">
        <v>-2.75</v>
      </c>
      <c r="G40" s="13">
        <v>32640</v>
      </c>
      <c r="H40" s="5">
        <v>-5.6</v>
      </c>
      <c r="I40" s="6">
        <v>-35</v>
      </c>
      <c r="P40" s="3">
        <v>32265</v>
      </c>
      <c r="Q40" s="5">
        <v>-9.4</v>
      </c>
      <c r="R40" s="6">
        <v>-78.5</v>
      </c>
      <c r="AB40" s="21">
        <v>33085</v>
      </c>
      <c r="AC40" s="22">
        <v>-12.85</v>
      </c>
      <c r="AD40" s="22">
        <v>-105</v>
      </c>
      <c r="AN40" s="13">
        <v>32183</v>
      </c>
      <c r="AO40" s="5">
        <v>-0.9</v>
      </c>
      <c r="AP40" s="6">
        <v>-33</v>
      </c>
    </row>
    <row r="41" spans="1:48" x14ac:dyDescent="0.2">
      <c r="A41" s="13">
        <v>31723</v>
      </c>
      <c r="B41" s="5">
        <v>-15.4</v>
      </c>
      <c r="D41" s="13">
        <v>31651</v>
      </c>
      <c r="E41" s="5">
        <v>-2.5499999999999998</v>
      </c>
      <c r="G41" s="13">
        <v>32656</v>
      </c>
      <c r="H41" s="5">
        <v>-15</v>
      </c>
      <c r="I41" s="6">
        <v>-111</v>
      </c>
      <c r="P41" s="3">
        <v>32295</v>
      </c>
      <c r="Q41" s="5">
        <v>-9.0500000000000007</v>
      </c>
      <c r="R41" s="6">
        <v>-76</v>
      </c>
      <c r="AB41" s="21">
        <v>33113</v>
      </c>
      <c r="AC41" s="22">
        <v>-12.25</v>
      </c>
      <c r="AD41" s="22">
        <v>-101.5</v>
      </c>
      <c r="AN41" s="13">
        <v>32203</v>
      </c>
      <c r="AO41" s="5">
        <v>-0.95</v>
      </c>
      <c r="AP41" s="6">
        <v>-33</v>
      </c>
    </row>
    <row r="42" spans="1:48" x14ac:dyDescent="0.2">
      <c r="A42" s="13">
        <v>31745</v>
      </c>
      <c r="B42" s="5">
        <v>-14.8</v>
      </c>
      <c r="D42" s="13">
        <v>31679</v>
      </c>
      <c r="E42" s="5">
        <v>-7.05</v>
      </c>
      <c r="G42" s="13">
        <v>32661</v>
      </c>
      <c r="H42" s="5">
        <v>-7.3</v>
      </c>
      <c r="I42" s="6">
        <v>-70.5</v>
      </c>
      <c r="P42" s="3">
        <v>32325</v>
      </c>
      <c r="Q42" s="5">
        <v>-7.2</v>
      </c>
      <c r="R42" s="6">
        <v>-67</v>
      </c>
      <c r="AB42" s="21">
        <v>33140</v>
      </c>
      <c r="AC42" s="22">
        <v>-12.4</v>
      </c>
      <c r="AD42" s="22">
        <v>-102.5</v>
      </c>
      <c r="AN42" s="13">
        <v>32238</v>
      </c>
      <c r="AO42" s="5">
        <v>-0.85</v>
      </c>
      <c r="AP42" s="6">
        <v>-32</v>
      </c>
    </row>
    <row r="43" spans="1:48" x14ac:dyDescent="0.2">
      <c r="A43" s="13">
        <v>31751</v>
      </c>
      <c r="B43" s="5">
        <v>-12.25</v>
      </c>
      <c r="D43" s="13">
        <v>31679</v>
      </c>
      <c r="E43" s="5">
        <v>-11</v>
      </c>
      <c r="G43" s="13">
        <v>32662</v>
      </c>
      <c r="H43" s="5">
        <v>-10.55</v>
      </c>
      <c r="I43" s="6">
        <v>-90</v>
      </c>
      <c r="P43" s="3">
        <v>32356</v>
      </c>
      <c r="Q43" s="5">
        <v>-8.4499999999999993</v>
      </c>
      <c r="R43" s="6">
        <v>-73.5</v>
      </c>
      <c r="AB43" s="21">
        <v>33176</v>
      </c>
      <c r="AC43" s="22">
        <v>-13.15</v>
      </c>
      <c r="AD43" s="22">
        <v>-105.5</v>
      </c>
      <c r="AN43" s="13">
        <v>32261</v>
      </c>
      <c r="AO43" s="5">
        <v>-1</v>
      </c>
      <c r="AP43" s="6">
        <v>-31.5</v>
      </c>
    </row>
    <row r="44" spans="1:48" x14ac:dyDescent="0.2">
      <c r="A44" s="13">
        <v>31753</v>
      </c>
      <c r="B44" s="5">
        <v>-16.350000000000001</v>
      </c>
      <c r="D44" s="13">
        <v>31685</v>
      </c>
      <c r="E44" s="5">
        <v>-13.75</v>
      </c>
      <c r="G44" s="13">
        <v>32663</v>
      </c>
      <c r="H44" s="5">
        <v>-14.2</v>
      </c>
      <c r="I44" s="6">
        <v>-112.5</v>
      </c>
      <c r="P44" s="3">
        <v>32387</v>
      </c>
      <c r="Q44" s="5">
        <v>-10.45</v>
      </c>
      <c r="R44" s="6">
        <v>-85.5</v>
      </c>
      <c r="AB44" s="21">
        <v>33207</v>
      </c>
      <c r="AC44" s="22">
        <v>-13.7</v>
      </c>
      <c r="AD44" s="22">
        <v>-109</v>
      </c>
      <c r="AN44" s="13">
        <v>32289</v>
      </c>
      <c r="AO44" s="5">
        <v>-0.8</v>
      </c>
      <c r="AP44" s="6">
        <v>-31.5</v>
      </c>
    </row>
    <row r="45" spans="1:48" x14ac:dyDescent="0.2">
      <c r="A45" s="13">
        <v>31764</v>
      </c>
      <c r="B45" s="5">
        <v>-12.85</v>
      </c>
      <c r="D45" s="13">
        <v>31686</v>
      </c>
      <c r="E45" s="5">
        <v>-14.4</v>
      </c>
      <c r="G45" s="13">
        <v>32664</v>
      </c>
      <c r="H45" s="5">
        <v>-7.7</v>
      </c>
      <c r="I45" s="6">
        <v>-74.5</v>
      </c>
      <c r="P45" s="3">
        <v>32419</v>
      </c>
      <c r="Q45" s="5">
        <v>-11.6</v>
      </c>
      <c r="R45" s="6">
        <v>-91</v>
      </c>
      <c r="AB45" s="21">
        <v>33246</v>
      </c>
      <c r="AC45" s="22">
        <v>-14.85</v>
      </c>
      <c r="AD45" s="22">
        <v>-114.5</v>
      </c>
      <c r="AN45" s="13">
        <v>32315</v>
      </c>
      <c r="AO45" s="5">
        <v>-0.85</v>
      </c>
      <c r="AP45" s="6">
        <v>-31.5</v>
      </c>
    </row>
    <row r="46" spans="1:48" x14ac:dyDescent="0.2">
      <c r="A46" s="13">
        <v>31768</v>
      </c>
      <c r="B46" s="5">
        <v>-11.4</v>
      </c>
      <c r="D46" s="13">
        <v>31745</v>
      </c>
      <c r="E46" s="5">
        <v>-11.05</v>
      </c>
      <c r="G46" s="13">
        <v>32669</v>
      </c>
      <c r="H46" s="5">
        <v>-4.3499999999999996</v>
      </c>
      <c r="I46" s="6">
        <v>-40</v>
      </c>
      <c r="P46" s="3">
        <v>32448</v>
      </c>
      <c r="Q46" s="5">
        <v>-11.75</v>
      </c>
      <c r="R46" s="6">
        <v>-90.5</v>
      </c>
      <c r="AB46" s="21">
        <v>33253</v>
      </c>
      <c r="AC46" s="22">
        <v>-14.35</v>
      </c>
      <c r="AD46" s="22">
        <v>-110.5</v>
      </c>
      <c r="AN46" s="13">
        <v>32316</v>
      </c>
      <c r="AO46" s="5">
        <v>-0.7</v>
      </c>
      <c r="AP46" s="6">
        <v>-31</v>
      </c>
    </row>
    <row r="47" spans="1:48" x14ac:dyDescent="0.2">
      <c r="A47" s="13">
        <v>31778</v>
      </c>
      <c r="B47" s="5">
        <v>-10.65</v>
      </c>
      <c r="D47" s="13">
        <v>31752</v>
      </c>
      <c r="E47" s="5">
        <v>-10.9</v>
      </c>
      <c r="G47" s="13">
        <v>32685</v>
      </c>
      <c r="H47" s="5">
        <v>-2</v>
      </c>
      <c r="I47" s="6">
        <v>-36.5</v>
      </c>
      <c r="P47" s="3">
        <v>32478</v>
      </c>
      <c r="Q47" s="5">
        <v>-12.45</v>
      </c>
      <c r="R47" s="6">
        <v>-93.5</v>
      </c>
      <c r="AB47" s="21">
        <v>33268</v>
      </c>
      <c r="AC47" s="22">
        <v>-14.6</v>
      </c>
      <c r="AD47" s="22">
        <v>-111.5</v>
      </c>
      <c r="AN47" s="13">
        <v>32323</v>
      </c>
      <c r="AO47" s="5">
        <v>-0.75</v>
      </c>
      <c r="AP47" s="6">
        <v>-31</v>
      </c>
    </row>
    <row r="48" spans="1:48" x14ac:dyDescent="0.2">
      <c r="A48" s="13">
        <v>31780</v>
      </c>
      <c r="B48" s="5">
        <v>-17.05</v>
      </c>
      <c r="D48" s="13">
        <v>31752</v>
      </c>
      <c r="E48" s="5">
        <v>-13.35</v>
      </c>
      <c r="G48" s="13">
        <v>32727</v>
      </c>
      <c r="H48" s="5">
        <v>-7.05</v>
      </c>
      <c r="I48" s="6">
        <v>-54.5</v>
      </c>
      <c r="P48" s="3">
        <v>32511</v>
      </c>
      <c r="Q48" s="5">
        <v>-13.15</v>
      </c>
      <c r="R48" s="6">
        <v>-97</v>
      </c>
      <c r="AB48" s="21">
        <v>33302</v>
      </c>
      <c r="AC48" s="22">
        <v>-13.45</v>
      </c>
      <c r="AD48" s="22">
        <v>-106</v>
      </c>
      <c r="AN48" s="13">
        <v>32350</v>
      </c>
      <c r="AO48" s="5">
        <v>-0.45</v>
      </c>
      <c r="AP48" s="6">
        <v>-31</v>
      </c>
    </row>
    <row r="49" spans="1:42" x14ac:dyDescent="0.2">
      <c r="A49" s="13">
        <v>31783</v>
      </c>
      <c r="B49" s="5">
        <v>-22.75</v>
      </c>
      <c r="D49" s="13">
        <v>31765</v>
      </c>
      <c r="E49" s="5">
        <v>-13.05</v>
      </c>
      <c r="G49" s="13">
        <v>32728</v>
      </c>
      <c r="H49" s="5">
        <v>-9.4499999999999993</v>
      </c>
      <c r="I49" s="6">
        <v>-62.5</v>
      </c>
      <c r="P49" s="3">
        <v>32540</v>
      </c>
      <c r="Q49" s="5">
        <v>-13</v>
      </c>
      <c r="R49" s="6">
        <v>-97.5</v>
      </c>
      <c r="AB49" s="21">
        <v>33324</v>
      </c>
      <c r="AC49" s="22">
        <v>-13.75</v>
      </c>
      <c r="AD49" s="22">
        <v>-109</v>
      </c>
      <c r="AN49" s="13">
        <v>32370</v>
      </c>
      <c r="AO49" s="5">
        <v>-0.35</v>
      </c>
      <c r="AP49" s="6">
        <v>-31</v>
      </c>
    </row>
    <row r="50" spans="1:42" x14ac:dyDescent="0.2">
      <c r="A50" s="13">
        <v>31801</v>
      </c>
      <c r="B50" s="5">
        <v>-14.6</v>
      </c>
      <c r="D50" s="13">
        <v>31780</v>
      </c>
      <c r="E50" s="5">
        <v>-14.8</v>
      </c>
      <c r="G50" s="13">
        <v>32767</v>
      </c>
      <c r="H50" s="5">
        <v>-15.65</v>
      </c>
      <c r="I50" s="6">
        <v>-117.5</v>
      </c>
      <c r="P50" s="3">
        <v>32568</v>
      </c>
      <c r="Q50" s="5">
        <v>-13.05</v>
      </c>
      <c r="R50" s="6">
        <v>-96.5</v>
      </c>
      <c r="AB50" s="21">
        <v>33361</v>
      </c>
      <c r="AC50" s="22">
        <v>-13.2</v>
      </c>
      <c r="AD50" s="22">
        <v>-104.5</v>
      </c>
      <c r="AN50" s="13">
        <v>32373</v>
      </c>
      <c r="AO50" s="5">
        <v>-0.45</v>
      </c>
      <c r="AP50" s="6">
        <v>-27.5</v>
      </c>
    </row>
    <row r="51" spans="1:42" x14ac:dyDescent="0.2">
      <c r="A51" s="13">
        <v>31805</v>
      </c>
      <c r="B51" s="5">
        <v>-16.05</v>
      </c>
      <c r="D51" s="13">
        <v>31780</v>
      </c>
      <c r="E51" s="5">
        <v>-23.85</v>
      </c>
      <c r="G51" s="13">
        <v>32768</v>
      </c>
      <c r="H51" s="5">
        <v>-6.95</v>
      </c>
      <c r="I51" s="6">
        <v>-57</v>
      </c>
      <c r="P51" s="3">
        <v>32601</v>
      </c>
      <c r="Q51" s="5">
        <v>-12.9</v>
      </c>
      <c r="R51" s="6">
        <v>-97.5</v>
      </c>
      <c r="AB51" s="21">
        <v>33394</v>
      </c>
      <c r="AC51" s="22">
        <v>-13.75</v>
      </c>
      <c r="AD51" s="22">
        <v>-106.5</v>
      </c>
      <c r="AN51" s="13">
        <v>32381</v>
      </c>
      <c r="AO51" s="5">
        <v>-0.4</v>
      </c>
      <c r="AP51" s="6">
        <v>-29</v>
      </c>
    </row>
    <row r="52" spans="1:42" x14ac:dyDescent="0.2">
      <c r="A52" s="13">
        <v>31811</v>
      </c>
      <c r="B52" s="5">
        <v>-18.45</v>
      </c>
      <c r="D52" s="13">
        <v>31783</v>
      </c>
      <c r="E52" s="5">
        <v>-21.75</v>
      </c>
      <c r="G52" s="13">
        <v>32769</v>
      </c>
      <c r="H52" s="5">
        <v>-10.3</v>
      </c>
      <c r="I52" s="6">
        <v>-78</v>
      </c>
      <c r="P52" s="3">
        <v>32632</v>
      </c>
      <c r="Q52" s="8">
        <v>-12.85</v>
      </c>
      <c r="R52" s="6">
        <v>-95.5</v>
      </c>
      <c r="AB52" s="21">
        <v>33417</v>
      </c>
      <c r="AC52" s="22">
        <v>-14</v>
      </c>
      <c r="AD52" s="22">
        <v>-105.5</v>
      </c>
      <c r="AN52" s="13">
        <v>32392</v>
      </c>
      <c r="AO52" s="5">
        <v>-0.55000000000000004</v>
      </c>
      <c r="AP52" s="6">
        <v>-33</v>
      </c>
    </row>
    <row r="53" spans="1:42" x14ac:dyDescent="0.2">
      <c r="A53" s="13">
        <v>31819</v>
      </c>
      <c r="B53" s="5">
        <v>-13.25</v>
      </c>
      <c r="D53" s="13">
        <v>31804</v>
      </c>
      <c r="E53" s="5">
        <v>-13.4</v>
      </c>
      <c r="G53" s="13">
        <v>32779</v>
      </c>
      <c r="H53" s="5">
        <v>-11.4</v>
      </c>
      <c r="I53" s="6">
        <v>-85.5</v>
      </c>
      <c r="P53" s="3">
        <v>32660</v>
      </c>
      <c r="Q53" s="8">
        <v>-12.65</v>
      </c>
      <c r="R53" s="6">
        <v>-94</v>
      </c>
      <c r="AB53" s="21">
        <v>33452</v>
      </c>
      <c r="AC53" s="22">
        <v>-13.05</v>
      </c>
      <c r="AD53" s="22">
        <v>-103.5</v>
      </c>
      <c r="AN53" s="13">
        <v>32401</v>
      </c>
      <c r="AO53" s="5">
        <v>-0.25</v>
      </c>
      <c r="AP53" s="6">
        <v>-29.5</v>
      </c>
    </row>
    <row r="54" spans="1:42" x14ac:dyDescent="0.2">
      <c r="A54" s="13">
        <v>31820</v>
      </c>
      <c r="B54" s="5">
        <v>-14.9</v>
      </c>
      <c r="D54" s="13">
        <v>31820</v>
      </c>
      <c r="E54" s="5">
        <v>-14.15</v>
      </c>
      <c r="G54" s="13">
        <v>32780</v>
      </c>
      <c r="H54" s="5">
        <v>-8.6999999999999993</v>
      </c>
      <c r="I54" s="8">
        <v>-67.5</v>
      </c>
      <c r="P54" s="3">
        <v>32692</v>
      </c>
      <c r="Q54" s="5">
        <v>-9.9</v>
      </c>
      <c r="R54" s="6">
        <v>-79.5</v>
      </c>
      <c r="AB54" s="21">
        <v>33487</v>
      </c>
      <c r="AC54" s="22">
        <v>-12.5</v>
      </c>
      <c r="AD54" s="22">
        <v>-100</v>
      </c>
      <c r="AN54" s="13">
        <v>32420</v>
      </c>
      <c r="AO54" s="5">
        <v>-0.3</v>
      </c>
      <c r="AP54" s="6">
        <v>-30.5</v>
      </c>
    </row>
    <row r="55" spans="1:42" x14ac:dyDescent="0.2">
      <c r="A55" s="13">
        <v>31823</v>
      </c>
      <c r="B55" s="5">
        <v>-14.65</v>
      </c>
      <c r="D55" s="13">
        <v>31831</v>
      </c>
      <c r="E55" s="5">
        <v>-16.8</v>
      </c>
      <c r="G55" s="13">
        <v>32782</v>
      </c>
      <c r="H55" s="5">
        <v>-13.35</v>
      </c>
      <c r="I55" s="8">
        <v>-98.5</v>
      </c>
      <c r="P55" s="3">
        <v>32721</v>
      </c>
      <c r="Q55" s="5">
        <v>-7.6</v>
      </c>
      <c r="R55" s="8">
        <v>-69.5</v>
      </c>
      <c r="AB55" s="21">
        <v>33515</v>
      </c>
      <c r="AC55" s="22">
        <v>-13.4</v>
      </c>
      <c r="AD55" s="22">
        <v>-105</v>
      </c>
      <c r="AN55" s="13">
        <v>32436</v>
      </c>
      <c r="AO55" s="5">
        <v>-0.35</v>
      </c>
      <c r="AP55" s="6">
        <v>-29.5</v>
      </c>
    </row>
    <row r="56" spans="1:42" x14ac:dyDescent="0.2">
      <c r="A56" s="13">
        <v>31831</v>
      </c>
      <c r="B56" s="5">
        <v>-21.35</v>
      </c>
      <c r="D56" s="13">
        <v>31832</v>
      </c>
      <c r="E56" s="5">
        <v>-26.35</v>
      </c>
      <c r="G56" s="13">
        <v>32783</v>
      </c>
      <c r="H56" s="5">
        <v>-9.8000000000000007</v>
      </c>
      <c r="I56" s="6">
        <v>-75</v>
      </c>
      <c r="P56" s="3">
        <v>32752</v>
      </c>
      <c r="Q56" s="5">
        <v>-9.9</v>
      </c>
      <c r="R56" s="6">
        <v>-83</v>
      </c>
      <c r="AB56" s="21">
        <v>33548</v>
      </c>
      <c r="AC56" s="22">
        <v>-13.95</v>
      </c>
      <c r="AD56" s="22">
        <v>-106.5</v>
      </c>
      <c r="AN56" s="13">
        <v>32442</v>
      </c>
      <c r="AO56" s="5">
        <v>-0.3</v>
      </c>
      <c r="AP56" s="6">
        <v>-28.5</v>
      </c>
    </row>
    <row r="57" spans="1:42" x14ac:dyDescent="0.2">
      <c r="A57" s="13">
        <v>31841</v>
      </c>
      <c r="B57" s="5">
        <v>-24.55</v>
      </c>
      <c r="D57" s="13">
        <v>31848</v>
      </c>
      <c r="E57" s="5">
        <v>-11</v>
      </c>
      <c r="G57" s="13">
        <v>32783</v>
      </c>
      <c r="H57" s="5">
        <v>-9.8000000000000007</v>
      </c>
      <c r="I57" s="6">
        <v>-75</v>
      </c>
      <c r="P57" s="3">
        <v>32784</v>
      </c>
      <c r="Q57" s="5">
        <v>-10.85</v>
      </c>
      <c r="R57" s="8">
        <v>-88.5</v>
      </c>
      <c r="AB57" s="21">
        <v>33569</v>
      </c>
      <c r="AC57" s="22">
        <v>-13.95</v>
      </c>
      <c r="AD57" s="22">
        <v>-107</v>
      </c>
      <c r="AN57" s="13">
        <v>32450</v>
      </c>
      <c r="AO57" s="8">
        <v>-0.35</v>
      </c>
      <c r="AP57" s="8">
        <v>-30.5</v>
      </c>
    </row>
    <row r="58" spans="1:42" x14ac:dyDescent="0.2">
      <c r="A58" s="13">
        <v>31847</v>
      </c>
      <c r="B58" s="5">
        <v>-10.3</v>
      </c>
      <c r="D58" s="13">
        <v>31859</v>
      </c>
      <c r="E58" s="5">
        <v>-17.55</v>
      </c>
      <c r="P58" s="3">
        <v>32813</v>
      </c>
      <c r="Q58" s="5">
        <v>-11.25</v>
      </c>
      <c r="R58" s="6">
        <v>-89</v>
      </c>
      <c r="AB58" s="21">
        <v>33606</v>
      </c>
      <c r="AC58" s="22">
        <v>-13.9</v>
      </c>
      <c r="AD58" s="22">
        <v>-108.5</v>
      </c>
      <c r="AN58" s="13">
        <v>32475</v>
      </c>
      <c r="AO58" s="8">
        <v>-0.65</v>
      </c>
      <c r="AP58" s="6">
        <v>-32</v>
      </c>
    </row>
    <row r="59" spans="1:42" x14ac:dyDescent="0.2">
      <c r="A59" s="13">
        <v>31849</v>
      </c>
      <c r="B59" s="5">
        <v>-12.7</v>
      </c>
      <c r="D59" s="13">
        <v>31906</v>
      </c>
      <c r="E59" s="5">
        <v>-9.9499999999999993</v>
      </c>
      <c r="P59" s="3">
        <v>32843</v>
      </c>
      <c r="Q59" s="5">
        <v>-11.3</v>
      </c>
      <c r="R59" s="6">
        <v>-88</v>
      </c>
      <c r="AB59" s="21">
        <v>33640</v>
      </c>
      <c r="AC59" s="22">
        <v>-14</v>
      </c>
      <c r="AD59" s="22">
        <v>-110</v>
      </c>
      <c r="AN59" s="13">
        <v>32477</v>
      </c>
      <c r="AO59" s="5">
        <v>-0.6</v>
      </c>
      <c r="AP59" s="6">
        <v>-30</v>
      </c>
    </row>
    <row r="60" spans="1:42" x14ac:dyDescent="0.2">
      <c r="A60" s="13">
        <v>31850</v>
      </c>
      <c r="B60" s="5">
        <v>-18.3</v>
      </c>
      <c r="D60" s="13">
        <v>31907</v>
      </c>
      <c r="E60" s="5">
        <v>-8</v>
      </c>
      <c r="P60" s="3">
        <v>32875</v>
      </c>
      <c r="Q60" s="5">
        <v>-12.4</v>
      </c>
      <c r="R60" s="6">
        <v>-94</v>
      </c>
      <c r="AB60" s="21">
        <v>33668</v>
      </c>
      <c r="AC60" s="22">
        <v>-13.65</v>
      </c>
      <c r="AD60" s="22">
        <v>-109</v>
      </c>
      <c r="AN60" s="13">
        <v>32504</v>
      </c>
      <c r="AO60" s="5">
        <v>-0.65</v>
      </c>
      <c r="AP60" s="6">
        <v>-30.5</v>
      </c>
    </row>
    <row r="61" spans="1:42" x14ac:dyDescent="0.2">
      <c r="A61" s="13">
        <v>31854</v>
      </c>
      <c r="B61" s="5">
        <v>-11.45</v>
      </c>
      <c r="D61" s="13">
        <v>31908</v>
      </c>
      <c r="E61" s="5">
        <v>-8.3000000000000007</v>
      </c>
      <c r="P61" s="3"/>
      <c r="Q61" s="5"/>
      <c r="AB61" s="21">
        <v>33689</v>
      </c>
      <c r="AC61" s="22">
        <v>-13.7</v>
      </c>
      <c r="AD61" s="22">
        <v>-109.5</v>
      </c>
      <c r="AN61" s="13">
        <v>32539</v>
      </c>
      <c r="AO61" s="5">
        <v>-0.7</v>
      </c>
      <c r="AP61" s="6">
        <v>-31.5</v>
      </c>
    </row>
    <row r="62" spans="1:42" x14ac:dyDescent="0.2">
      <c r="A62" s="13">
        <v>31857</v>
      </c>
      <c r="B62" s="5">
        <v>-21.55</v>
      </c>
      <c r="D62" s="13">
        <v>31911</v>
      </c>
      <c r="E62" s="5">
        <v>-2.95</v>
      </c>
      <c r="P62" s="3"/>
      <c r="Q62" s="5"/>
      <c r="AB62" s="21">
        <v>33725</v>
      </c>
      <c r="AC62" s="22">
        <v>-13.2</v>
      </c>
      <c r="AD62" s="22">
        <v>-104.5</v>
      </c>
      <c r="AN62" s="13">
        <v>32567</v>
      </c>
      <c r="AO62" s="5">
        <v>-0.75</v>
      </c>
      <c r="AP62" s="6">
        <v>-33</v>
      </c>
    </row>
    <row r="63" spans="1:42" x14ac:dyDescent="0.2">
      <c r="A63" s="13">
        <v>31870</v>
      </c>
      <c r="B63" s="5">
        <v>-13.9</v>
      </c>
      <c r="D63" s="13">
        <v>31912</v>
      </c>
      <c r="E63" s="5">
        <v>-6.2</v>
      </c>
      <c r="P63" s="3"/>
      <c r="Q63" s="5"/>
      <c r="AB63" s="21">
        <v>33757</v>
      </c>
      <c r="AC63" s="22">
        <v>-13.3</v>
      </c>
      <c r="AD63" s="22">
        <v>-104</v>
      </c>
      <c r="AN63" s="13">
        <v>32596</v>
      </c>
      <c r="AO63" s="5">
        <v>-0.75</v>
      </c>
      <c r="AP63" s="6">
        <v>-32</v>
      </c>
    </row>
    <row r="64" spans="1:42" x14ac:dyDescent="0.2">
      <c r="A64" s="13">
        <v>31885</v>
      </c>
      <c r="B64" s="5">
        <v>-11.6</v>
      </c>
      <c r="D64" s="13">
        <v>31916</v>
      </c>
      <c r="E64" s="5">
        <v>-5.45</v>
      </c>
      <c r="P64" s="3"/>
      <c r="Q64" s="5"/>
      <c r="AB64" s="21">
        <v>33785</v>
      </c>
      <c r="AC64" s="22">
        <v>-12.8</v>
      </c>
      <c r="AD64" s="22">
        <v>-102.3</v>
      </c>
      <c r="AN64" s="13">
        <v>32629</v>
      </c>
      <c r="AO64" s="5">
        <v>-0.75</v>
      </c>
      <c r="AP64" s="6">
        <v>-31</v>
      </c>
    </row>
    <row r="65" spans="1:42" x14ac:dyDescent="0.2">
      <c r="A65" s="13">
        <v>31896</v>
      </c>
      <c r="B65" s="5">
        <v>-8.35</v>
      </c>
      <c r="D65" s="13">
        <v>31934</v>
      </c>
      <c r="E65" s="5">
        <v>-5.45</v>
      </c>
      <c r="P65" s="3"/>
      <c r="AB65" s="21">
        <v>33819</v>
      </c>
      <c r="AC65" s="22">
        <v>-12.6</v>
      </c>
      <c r="AD65" s="22">
        <v>-102</v>
      </c>
      <c r="AN65" s="13">
        <v>32659</v>
      </c>
      <c r="AO65" s="5">
        <v>-0.65</v>
      </c>
      <c r="AP65" s="6">
        <v>-30</v>
      </c>
    </row>
    <row r="66" spans="1:42" x14ac:dyDescent="0.2">
      <c r="A66" s="13">
        <v>31908</v>
      </c>
      <c r="B66" s="5">
        <v>-7.55</v>
      </c>
      <c r="D66" s="13">
        <v>31934</v>
      </c>
      <c r="E66" s="5">
        <v>-6.9</v>
      </c>
      <c r="AB66" s="21">
        <v>33844</v>
      </c>
      <c r="AC66" s="22">
        <v>-12.55</v>
      </c>
      <c r="AD66" s="22">
        <v>-102.2</v>
      </c>
      <c r="AN66" s="13">
        <f>DATE(89,6,27)</f>
        <v>32686</v>
      </c>
      <c r="AO66" s="5">
        <v>-0.55000000000000004</v>
      </c>
      <c r="AP66" s="6">
        <v>-30.5</v>
      </c>
    </row>
    <row r="67" spans="1:42" x14ac:dyDescent="0.2">
      <c r="A67" s="13">
        <v>31911</v>
      </c>
      <c r="B67" s="5">
        <v>-11.5</v>
      </c>
      <c r="D67" s="13">
        <v>31936</v>
      </c>
      <c r="E67" s="5">
        <v>-3.2</v>
      </c>
      <c r="AB67" s="21">
        <v>33885</v>
      </c>
      <c r="AC67" s="22">
        <v>-12.7</v>
      </c>
      <c r="AD67" s="22">
        <v>-103.1</v>
      </c>
      <c r="AN67" s="13">
        <f>DATE(89,7,28)</f>
        <v>32717</v>
      </c>
      <c r="AO67" s="5">
        <v>-0.55000000000000004</v>
      </c>
      <c r="AP67" s="6">
        <v>-30</v>
      </c>
    </row>
    <row r="68" spans="1:42" x14ac:dyDescent="0.2">
      <c r="A68" s="13">
        <v>31917</v>
      </c>
      <c r="B68" s="5">
        <v>-6.45</v>
      </c>
      <c r="D68" s="13">
        <v>31957</v>
      </c>
      <c r="E68" s="5">
        <v>-6.25</v>
      </c>
      <c r="AB68" s="21">
        <v>33917</v>
      </c>
      <c r="AC68" s="22">
        <v>-12.55</v>
      </c>
      <c r="AD68" s="22">
        <v>-101.8</v>
      </c>
      <c r="AN68" s="13">
        <f>DATE(89,9,1)</f>
        <v>32752</v>
      </c>
      <c r="AO68" s="5">
        <v>-0.6</v>
      </c>
      <c r="AP68" s="6">
        <v>-30</v>
      </c>
    </row>
    <row r="69" spans="1:42" x14ac:dyDescent="0.2">
      <c r="A69" s="13">
        <v>31923</v>
      </c>
      <c r="B69" s="5">
        <v>-9.15</v>
      </c>
      <c r="D69" s="13">
        <v>31973</v>
      </c>
      <c r="E69" s="5">
        <v>-5.15</v>
      </c>
      <c r="AB69" s="21">
        <v>33945</v>
      </c>
      <c r="AC69" s="22">
        <v>-13.22</v>
      </c>
      <c r="AD69" s="22">
        <v>-105.2</v>
      </c>
      <c r="AN69" s="13">
        <f>DATE(89,10,3)</f>
        <v>32784</v>
      </c>
      <c r="AO69" s="5">
        <v>-0.3</v>
      </c>
      <c r="AP69" s="6">
        <v>-30.5</v>
      </c>
    </row>
    <row r="70" spans="1:42" x14ac:dyDescent="0.2">
      <c r="A70" s="13">
        <v>31934</v>
      </c>
      <c r="B70" s="5">
        <v>-7.1</v>
      </c>
      <c r="D70" s="13">
        <v>31993</v>
      </c>
      <c r="E70" s="5">
        <v>-1.9</v>
      </c>
      <c r="AB70" s="21">
        <v>33975</v>
      </c>
      <c r="AC70" s="22">
        <v>-13.2</v>
      </c>
      <c r="AD70" s="22">
        <v>-106.1</v>
      </c>
      <c r="AN70" s="14"/>
    </row>
    <row r="71" spans="1:42" x14ac:dyDescent="0.2">
      <c r="A71" s="13">
        <v>31977</v>
      </c>
      <c r="B71" s="5">
        <v>-13.35</v>
      </c>
      <c r="D71" s="13">
        <v>32033</v>
      </c>
      <c r="E71" s="5">
        <v>-7.9</v>
      </c>
      <c r="AB71" s="21">
        <v>34008</v>
      </c>
      <c r="AC71" s="22">
        <v>-14.18</v>
      </c>
      <c r="AD71" s="22">
        <v>-109.4</v>
      </c>
    </row>
    <row r="72" spans="1:42" x14ac:dyDescent="0.2">
      <c r="A72" s="13">
        <v>32078</v>
      </c>
      <c r="B72" s="5">
        <v>-15.95</v>
      </c>
      <c r="D72" s="3"/>
      <c r="E72" s="5"/>
      <c r="AB72" s="21">
        <v>34031</v>
      </c>
      <c r="AC72" s="22">
        <v>-14.27</v>
      </c>
      <c r="AD72" s="22">
        <v>-109.2</v>
      </c>
    </row>
    <row r="73" spans="1:42" x14ac:dyDescent="0.2">
      <c r="A73" s="13">
        <v>32083</v>
      </c>
      <c r="B73" s="5">
        <v>-15.7</v>
      </c>
      <c r="D73" s="3"/>
      <c r="E73" s="5"/>
      <c r="AB73" s="21">
        <v>34060</v>
      </c>
      <c r="AC73" s="22">
        <v>-13.84</v>
      </c>
      <c r="AD73" s="22">
        <v>-108</v>
      </c>
    </row>
    <row r="74" spans="1:42" x14ac:dyDescent="0.2">
      <c r="A74" s="13">
        <v>32084</v>
      </c>
      <c r="B74" s="5">
        <v>-19.8</v>
      </c>
      <c r="D74" s="3"/>
      <c r="E74" s="5"/>
      <c r="AB74" s="21">
        <v>34089</v>
      </c>
      <c r="AC74" s="22">
        <v>-13.47</v>
      </c>
      <c r="AD74" s="22">
        <v>-105.2</v>
      </c>
    </row>
    <row r="75" spans="1:42" x14ac:dyDescent="0.2">
      <c r="A75" s="13">
        <v>32094</v>
      </c>
      <c r="B75" s="5">
        <v>-14.55</v>
      </c>
      <c r="AB75" s="21">
        <v>34123</v>
      </c>
      <c r="AC75" s="22">
        <v>-14.44</v>
      </c>
      <c r="AD75" s="22">
        <v>-109.5</v>
      </c>
    </row>
    <row r="76" spans="1:42" x14ac:dyDescent="0.2">
      <c r="A76" s="13">
        <v>32098</v>
      </c>
      <c r="B76" s="5">
        <v>-19.600000000000001</v>
      </c>
      <c r="AB76" s="21">
        <v>34150</v>
      </c>
      <c r="AC76" s="22">
        <v>-14.49</v>
      </c>
      <c r="AD76" s="22">
        <v>-109.3</v>
      </c>
    </row>
    <row r="77" spans="1:42" x14ac:dyDescent="0.2">
      <c r="A77" s="13">
        <v>32101</v>
      </c>
      <c r="B77" s="5">
        <v>-16.05</v>
      </c>
      <c r="AB77" s="21">
        <v>34185</v>
      </c>
      <c r="AC77" s="22">
        <v>-14.13</v>
      </c>
      <c r="AD77" s="22">
        <v>-107.9</v>
      </c>
    </row>
    <row r="78" spans="1:42" x14ac:dyDescent="0.2">
      <c r="A78" s="13">
        <v>32112</v>
      </c>
      <c r="B78" s="5">
        <v>-13.95</v>
      </c>
      <c r="AB78" s="21">
        <v>34214</v>
      </c>
      <c r="AC78" s="22">
        <v>-13.54</v>
      </c>
      <c r="AD78" s="22">
        <v>-104.7</v>
      </c>
    </row>
    <row r="79" spans="1:42" x14ac:dyDescent="0.2">
      <c r="A79" s="13">
        <v>32117</v>
      </c>
      <c r="B79" s="5">
        <v>-10.4</v>
      </c>
      <c r="AB79" s="21">
        <v>34241</v>
      </c>
      <c r="AC79" s="22">
        <v>-13.32</v>
      </c>
      <c r="AD79" s="22">
        <v>-105.8</v>
      </c>
    </row>
    <row r="80" spans="1:42" x14ac:dyDescent="0.2">
      <c r="A80" s="13">
        <v>32119</v>
      </c>
      <c r="B80" s="5">
        <v>-16.600000000000001</v>
      </c>
      <c r="AB80" s="21">
        <v>34274</v>
      </c>
      <c r="AC80" s="22">
        <v>-13.35</v>
      </c>
      <c r="AD80" s="22">
        <v>-105.7</v>
      </c>
    </row>
    <row r="81" spans="1:30" x14ac:dyDescent="0.2">
      <c r="A81" s="13">
        <v>32127</v>
      </c>
      <c r="B81" s="5">
        <v>-22.15</v>
      </c>
      <c r="AB81" s="21">
        <v>34310</v>
      </c>
      <c r="AC81" s="22">
        <v>-13.86</v>
      </c>
      <c r="AD81" s="22">
        <v>-109.3</v>
      </c>
    </row>
    <row r="82" spans="1:30" x14ac:dyDescent="0.2">
      <c r="A82" s="13">
        <v>32133</v>
      </c>
      <c r="B82" s="5">
        <v>-21.9</v>
      </c>
      <c r="AB82" s="21">
        <v>34339</v>
      </c>
      <c r="AC82" s="22">
        <v>-13.98</v>
      </c>
      <c r="AD82" s="22">
        <v>-110</v>
      </c>
    </row>
    <row r="83" spans="1:30" x14ac:dyDescent="0.2">
      <c r="A83" s="13">
        <v>32139</v>
      </c>
      <c r="B83" s="5">
        <v>-19.350000000000001</v>
      </c>
    </row>
    <row r="84" spans="1:30" x14ac:dyDescent="0.2">
      <c r="A84" s="13">
        <v>32145</v>
      </c>
      <c r="B84" s="5">
        <v>-20.2</v>
      </c>
    </row>
    <row r="85" spans="1:30" x14ac:dyDescent="0.2">
      <c r="A85" s="13">
        <v>32153</v>
      </c>
      <c r="B85" s="5">
        <v>-12.9</v>
      </c>
    </row>
    <row r="86" spans="1:30" x14ac:dyDescent="0.2">
      <c r="A86" s="13">
        <v>32157</v>
      </c>
      <c r="B86" s="5">
        <v>-20.5</v>
      </c>
    </row>
    <row r="87" spans="1:30" x14ac:dyDescent="0.2">
      <c r="A87" s="13">
        <v>32171</v>
      </c>
      <c r="B87" s="5">
        <v>-12.35</v>
      </c>
    </row>
    <row r="88" spans="1:30" x14ac:dyDescent="0.2">
      <c r="A88" s="13">
        <v>32201</v>
      </c>
      <c r="B88" s="5">
        <v>-17.100000000000001</v>
      </c>
    </row>
    <row r="89" spans="1:30" x14ac:dyDescent="0.2">
      <c r="A89" s="13">
        <v>32247</v>
      </c>
      <c r="B89" s="5">
        <v>-17.25</v>
      </c>
    </row>
    <row r="90" spans="1:30" x14ac:dyDescent="0.2">
      <c r="A90" s="13">
        <v>32252</v>
      </c>
      <c r="B90" s="5">
        <v>-15.5</v>
      </c>
    </row>
    <row r="91" spans="1:30" x14ac:dyDescent="0.2">
      <c r="A91" s="13">
        <v>32263</v>
      </c>
      <c r="B91" s="5">
        <v>-11.7</v>
      </c>
    </row>
    <row r="92" spans="1:30" x14ac:dyDescent="0.2">
      <c r="A92" s="13">
        <v>32270</v>
      </c>
      <c r="B92" s="5">
        <v>-15.3</v>
      </c>
    </row>
    <row r="93" spans="1:30" x14ac:dyDescent="0.2">
      <c r="A93" s="13">
        <v>32280</v>
      </c>
      <c r="B93" s="8">
        <v>-15.25</v>
      </c>
    </row>
    <row r="94" spans="1:30" x14ac:dyDescent="0.2">
      <c r="A94" s="13">
        <v>32292</v>
      </c>
      <c r="B94" s="5">
        <v>-13</v>
      </c>
    </row>
    <row r="95" spans="1:30" x14ac:dyDescent="0.2">
      <c r="A95" s="13">
        <v>32295</v>
      </c>
      <c r="B95" s="5">
        <v>-14.35</v>
      </c>
    </row>
    <row r="96" spans="1:30" x14ac:dyDescent="0.2">
      <c r="A96" s="13">
        <v>32300</v>
      </c>
      <c r="B96" s="5">
        <v>-12.85</v>
      </c>
    </row>
    <row r="97" spans="1:2" x14ac:dyDescent="0.2">
      <c r="A97" s="13">
        <v>32314</v>
      </c>
      <c r="B97" s="5">
        <v>-4.0999999999999996</v>
      </c>
    </row>
    <row r="98" spans="1:2" x14ac:dyDescent="0.2">
      <c r="A98" s="13">
        <v>32319</v>
      </c>
      <c r="B98" s="5">
        <v>-3.25</v>
      </c>
    </row>
    <row r="99" spans="1:2" x14ac:dyDescent="0.2">
      <c r="A99" s="13">
        <v>32350</v>
      </c>
      <c r="B99" s="8">
        <v>-3.25</v>
      </c>
    </row>
    <row r="100" spans="1:2" x14ac:dyDescent="0.2">
      <c r="A100" s="13">
        <v>32351</v>
      </c>
      <c r="B100" s="5">
        <v>-10.8</v>
      </c>
    </row>
    <row r="101" spans="1:2" x14ac:dyDescent="0.2">
      <c r="A101" s="13">
        <v>32457</v>
      </c>
      <c r="B101" s="5">
        <v>-11.65</v>
      </c>
    </row>
    <row r="102" spans="1:2" x14ac:dyDescent="0.2">
      <c r="A102" s="13">
        <v>32460</v>
      </c>
      <c r="B102" s="5">
        <v>-10.9</v>
      </c>
    </row>
    <row r="103" spans="1:2" x14ac:dyDescent="0.2">
      <c r="A103" s="13">
        <v>32463</v>
      </c>
      <c r="B103" s="5">
        <v>-11.95</v>
      </c>
    </row>
    <row r="104" spans="1:2" x14ac:dyDescent="0.2">
      <c r="A104" s="13">
        <v>32469</v>
      </c>
      <c r="B104" s="5">
        <v>-13.3</v>
      </c>
    </row>
    <row r="105" spans="1:2" x14ac:dyDescent="0.2">
      <c r="A105" s="13">
        <v>32471</v>
      </c>
      <c r="B105" s="5">
        <v>-14.9</v>
      </c>
    </row>
    <row r="106" spans="1:2" x14ac:dyDescent="0.2">
      <c r="A106" s="13">
        <v>32495</v>
      </c>
      <c r="B106" s="5">
        <v>-16.55</v>
      </c>
    </row>
    <row r="107" spans="1:2" x14ac:dyDescent="0.2">
      <c r="A107" s="13">
        <v>32497</v>
      </c>
      <c r="B107" s="5">
        <v>-17.7</v>
      </c>
    </row>
    <row r="108" spans="1:2" x14ac:dyDescent="0.2">
      <c r="A108" s="13">
        <v>32501</v>
      </c>
      <c r="B108" s="5">
        <v>-18.45</v>
      </c>
    </row>
    <row r="109" spans="1:2" x14ac:dyDescent="0.2">
      <c r="A109" s="13">
        <v>32507</v>
      </c>
      <c r="B109" s="5">
        <v>-16.399999999999999</v>
      </c>
    </row>
    <row r="110" spans="1:2" x14ac:dyDescent="0.2">
      <c r="A110" s="13">
        <v>32513</v>
      </c>
      <c r="B110" s="5">
        <v>-17.600000000000001</v>
      </c>
    </row>
    <row r="111" spans="1:2" x14ac:dyDescent="0.2">
      <c r="A111" s="13">
        <v>32518</v>
      </c>
      <c r="B111" s="5">
        <v>-12.55</v>
      </c>
    </row>
    <row r="112" spans="1:2" x14ac:dyDescent="0.2">
      <c r="A112" s="13">
        <v>32531</v>
      </c>
      <c r="B112" s="5">
        <v>-16.5</v>
      </c>
    </row>
    <row r="113" spans="1:2" x14ac:dyDescent="0.2">
      <c r="A113" s="13">
        <v>32542</v>
      </c>
      <c r="B113" s="5">
        <v>-14.1</v>
      </c>
    </row>
    <row r="114" spans="1:2" x14ac:dyDescent="0.2">
      <c r="A114" s="13">
        <v>32548</v>
      </c>
      <c r="B114" s="5">
        <v>-14</v>
      </c>
    </row>
    <row r="115" spans="1:2" x14ac:dyDescent="0.2">
      <c r="A115" s="13">
        <v>32560</v>
      </c>
      <c r="B115" s="5">
        <v>-12.75</v>
      </c>
    </row>
    <row r="116" spans="1:2" x14ac:dyDescent="0.2">
      <c r="A116" s="13">
        <v>32569</v>
      </c>
      <c r="B116" s="5">
        <v>-22.3</v>
      </c>
    </row>
    <row r="117" spans="1:2" x14ac:dyDescent="0.2">
      <c r="A117" s="13">
        <v>32574</v>
      </c>
      <c r="B117" s="5">
        <v>-15.55</v>
      </c>
    </row>
    <row r="118" spans="1:2" x14ac:dyDescent="0.2">
      <c r="A118" s="13">
        <v>32578</v>
      </c>
      <c r="B118" s="5">
        <v>-13.45</v>
      </c>
    </row>
    <row r="119" spans="1:2" x14ac:dyDescent="0.2">
      <c r="A119" s="13">
        <v>32583</v>
      </c>
      <c r="B119" s="5">
        <v>-17</v>
      </c>
    </row>
    <row r="120" spans="1:2" x14ac:dyDescent="0.2">
      <c r="A120" s="13">
        <v>32591</v>
      </c>
      <c r="B120" s="5">
        <v>-13.1</v>
      </c>
    </row>
    <row r="121" spans="1:2" x14ac:dyDescent="0.2">
      <c r="A121" s="13">
        <v>32596</v>
      </c>
      <c r="B121" s="5">
        <v>-11.95</v>
      </c>
    </row>
    <row r="122" spans="1:2" x14ac:dyDescent="0.2">
      <c r="A122" s="13">
        <v>32598</v>
      </c>
      <c r="B122" s="8">
        <v>-14.15</v>
      </c>
    </row>
    <row r="123" spans="1:2" x14ac:dyDescent="0.2">
      <c r="A123" s="13">
        <v>32619</v>
      </c>
      <c r="B123" s="5">
        <v>-14.1</v>
      </c>
    </row>
    <row r="124" spans="1:2" x14ac:dyDescent="0.2">
      <c r="A124" s="13">
        <v>32637</v>
      </c>
      <c r="B124" s="5">
        <v>-17.649999999999999</v>
      </c>
    </row>
    <row r="125" spans="1:2" x14ac:dyDescent="0.2">
      <c r="A125" s="13">
        <v>32642</v>
      </c>
      <c r="B125" s="5">
        <v>-13.35</v>
      </c>
    </row>
    <row r="126" spans="1:2" x14ac:dyDescent="0.2">
      <c r="A126" s="13">
        <v>32651</v>
      </c>
      <c r="B126" s="8">
        <v>-10.25</v>
      </c>
    </row>
    <row r="127" spans="1:2" x14ac:dyDescent="0.2">
      <c r="A127" s="13">
        <v>32657</v>
      </c>
      <c r="B127" s="8">
        <v>-16.95</v>
      </c>
    </row>
    <row r="128" spans="1:2" x14ac:dyDescent="0.2">
      <c r="A128" s="13">
        <v>32662</v>
      </c>
      <c r="B128" s="8">
        <v>-17.05</v>
      </c>
    </row>
    <row r="129" spans="1:2" x14ac:dyDescent="0.2">
      <c r="A129" s="13">
        <v>32666</v>
      </c>
      <c r="B129" s="5">
        <v>-13.3</v>
      </c>
    </row>
    <row r="130" spans="1:2" x14ac:dyDescent="0.2">
      <c r="A130" s="13">
        <v>32727</v>
      </c>
      <c r="B130" s="8">
        <v>-10.75</v>
      </c>
    </row>
    <row r="131" spans="1:2" x14ac:dyDescent="0.2">
      <c r="A131" s="13">
        <v>32744</v>
      </c>
      <c r="B131" s="5">
        <v>-10.9</v>
      </c>
    </row>
    <row r="132" spans="1:2" x14ac:dyDescent="0.2">
      <c r="A132" s="13">
        <v>32760</v>
      </c>
      <c r="B132" s="5">
        <v>-9.75</v>
      </c>
    </row>
    <row r="133" spans="1:2" x14ac:dyDescent="0.2">
      <c r="A133" s="13">
        <v>32767</v>
      </c>
      <c r="B133" s="5">
        <v>-15.9</v>
      </c>
    </row>
    <row r="134" spans="1:2" x14ac:dyDescent="0.2">
      <c r="A134" s="13">
        <v>32780</v>
      </c>
      <c r="B134" s="5">
        <v>-13.25</v>
      </c>
    </row>
    <row r="135" spans="1:2" x14ac:dyDescent="0.2">
      <c r="A135" s="13">
        <v>32802</v>
      </c>
      <c r="B135" s="5">
        <v>-12.1</v>
      </c>
    </row>
    <row r="136" spans="1:2" x14ac:dyDescent="0.2">
      <c r="A136" s="13">
        <v>32836</v>
      </c>
      <c r="B136" s="5">
        <v>-16.05</v>
      </c>
    </row>
    <row r="137" spans="1:2" x14ac:dyDescent="0.2">
      <c r="A137" s="13">
        <v>32837</v>
      </c>
      <c r="B137" s="5">
        <v>-16</v>
      </c>
    </row>
    <row r="138" spans="1:2" x14ac:dyDescent="0.2">
      <c r="A138" s="13">
        <v>32871</v>
      </c>
      <c r="B138" s="5">
        <v>-15.4</v>
      </c>
    </row>
    <row r="139" spans="1:2" x14ac:dyDescent="0.2">
      <c r="A139" s="13">
        <v>32875</v>
      </c>
      <c r="B139" s="5">
        <v>-19.75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workbookViewId="0">
      <selection activeCell="D52" sqref="D52"/>
    </sheetView>
  </sheetViews>
  <sheetFormatPr defaultRowHeight="12.75" x14ac:dyDescent="0.2"/>
  <cols>
    <col min="1" max="1" width="10.7109375" bestFit="1" customWidth="1"/>
    <col min="2" max="2" width="12" bestFit="1" customWidth="1"/>
  </cols>
  <sheetData>
    <row r="1" spans="1:2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2">
      <c r="A2" s="1" t="s">
        <v>457</v>
      </c>
      <c r="B2" s="2">
        <v>31332</v>
      </c>
      <c r="C2" s="1" t="s">
        <v>289</v>
      </c>
      <c r="D2" s="2">
        <v>31333</v>
      </c>
      <c r="E2" s="1" t="s">
        <v>238</v>
      </c>
      <c r="F2" s="2">
        <v>31333</v>
      </c>
      <c r="G2" s="1" t="s">
        <v>458</v>
      </c>
      <c r="H2" s="1" t="s">
        <v>459</v>
      </c>
      <c r="I2" s="1" t="s">
        <v>460</v>
      </c>
      <c r="J2" s="3">
        <v>670</v>
      </c>
      <c r="K2" s="1" t="s">
        <v>32</v>
      </c>
      <c r="L2" s="1" t="s">
        <v>32</v>
      </c>
      <c r="M2" s="4">
        <v>0.40899999999999997</v>
      </c>
      <c r="N2" s="1" t="s">
        <v>461</v>
      </c>
      <c r="O2" s="1" t="s">
        <v>34</v>
      </c>
      <c r="P2" s="2">
        <v>31420</v>
      </c>
      <c r="Q2" s="1" t="s">
        <v>462</v>
      </c>
      <c r="R2" s="1" t="s">
        <v>463</v>
      </c>
      <c r="S2" s="1" t="s">
        <v>464</v>
      </c>
      <c r="T2" s="1" t="s">
        <v>37</v>
      </c>
      <c r="U2" s="1" t="s">
        <v>37</v>
      </c>
      <c r="V2" s="1" t="s">
        <v>37</v>
      </c>
      <c r="W2" s="1" t="s">
        <v>37</v>
      </c>
      <c r="X2" s="1" t="s">
        <v>32</v>
      </c>
      <c r="Y2" s="1" t="s">
        <v>465</v>
      </c>
      <c r="Z2" s="1" t="s">
        <v>73</v>
      </c>
      <c r="AA2" s="1" t="s">
        <v>30</v>
      </c>
      <c r="AB2" s="1" t="s">
        <v>47</v>
      </c>
    </row>
    <row r="3" spans="1:28" x14ac:dyDescent="0.2">
      <c r="A3" s="1" t="s">
        <v>457</v>
      </c>
      <c r="B3" s="2">
        <v>31341</v>
      </c>
      <c r="C3" s="1" t="s">
        <v>351</v>
      </c>
      <c r="D3" s="2">
        <v>31341</v>
      </c>
      <c r="E3" s="1" t="s">
        <v>63</v>
      </c>
      <c r="F3" s="2">
        <v>31342</v>
      </c>
      <c r="G3" s="1" t="s">
        <v>31</v>
      </c>
      <c r="H3" s="1" t="s">
        <v>466</v>
      </c>
      <c r="I3" s="1" t="s">
        <v>467</v>
      </c>
      <c r="J3" s="3">
        <v>125</v>
      </c>
      <c r="K3" s="1" t="s">
        <v>32</v>
      </c>
      <c r="L3" s="1" t="s">
        <v>32</v>
      </c>
      <c r="M3" s="4">
        <v>7.5999999999999998E-2</v>
      </c>
      <c r="N3" s="1" t="s">
        <v>468</v>
      </c>
      <c r="O3" s="1" t="s">
        <v>34</v>
      </c>
      <c r="P3" s="2">
        <v>31420</v>
      </c>
      <c r="Q3" s="1" t="s">
        <v>469</v>
      </c>
      <c r="R3" s="1" t="s">
        <v>470</v>
      </c>
      <c r="S3" s="1" t="s">
        <v>471</v>
      </c>
      <c r="T3" s="1" t="s">
        <v>37</v>
      </c>
      <c r="U3" s="1" t="s">
        <v>37</v>
      </c>
      <c r="V3" s="1" t="s">
        <v>37</v>
      </c>
      <c r="W3" s="1" t="s">
        <v>37</v>
      </c>
      <c r="X3" s="1" t="s">
        <v>32</v>
      </c>
      <c r="Y3" s="1" t="s">
        <v>472</v>
      </c>
      <c r="Z3" s="1" t="s">
        <v>473</v>
      </c>
      <c r="AA3" s="1" t="s">
        <v>30</v>
      </c>
      <c r="AB3" s="1" t="s">
        <v>43</v>
      </c>
    </row>
    <row r="4" spans="1:28" x14ac:dyDescent="0.2">
      <c r="A4" s="1" t="s">
        <v>457</v>
      </c>
      <c r="B4" s="2">
        <v>31361</v>
      </c>
      <c r="C4" s="1" t="s">
        <v>351</v>
      </c>
      <c r="D4" s="2">
        <v>31362</v>
      </c>
      <c r="E4" s="1" t="s">
        <v>351</v>
      </c>
      <c r="F4" s="2">
        <v>31362</v>
      </c>
      <c r="G4" s="1" t="s">
        <v>31</v>
      </c>
      <c r="H4" s="1" t="s">
        <v>474</v>
      </c>
      <c r="I4" s="1" t="s">
        <v>475</v>
      </c>
      <c r="J4" s="3">
        <v>6600</v>
      </c>
      <c r="K4" s="1" t="s">
        <v>476</v>
      </c>
      <c r="L4" s="1" t="s">
        <v>186</v>
      </c>
      <c r="M4" s="4">
        <v>4.0239999999999991</v>
      </c>
      <c r="N4" s="1" t="s">
        <v>477</v>
      </c>
      <c r="O4" s="1" t="s">
        <v>34</v>
      </c>
      <c r="P4" s="2">
        <v>31420</v>
      </c>
      <c r="Q4" s="1" t="s">
        <v>30</v>
      </c>
      <c r="R4" s="1" t="s">
        <v>478</v>
      </c>
      <c r="S4" s="1" t="s">
        <v>479</v>
      </c>
      <c r="T4" s="1" t="s">
        <v>37</v>
      </c>
      <c r="U4" s="1" t="s">
        <v>480</v>
      </c>
      <c r="V4" s="1" t="s">
        <v>37</v>
      </c>
      <c r="W4" s="1" t="s">
        <v>37</v>
      </c>
      <c r="X4" s="1" t="s">
        <v>32</v>
      </c>
      <c r="Y4" s="1" t="s">
        <v>481</v>
      </c>
      <c r="Z4" s="1" t="s">
        <v>482</v>
      </c>
      <c r="AA4" s="1" t="s">
        <v>30</v>
      </c>
      <c r="AB4" s="1" t="s">
        <v>43</v>
      </c>
    </row>
    <row r="5" spans="1:28" x14ac:dyDescent="0.2">
      <c r="A5" s="1" t="s">
        <v>457</v>
      </c>
      <c r="B5" s="2">
        <v>31363</v>
      </c>
      <c r="C5" s="1" t="s">
        <v>30</v>
      </c>
      <c r="D5" s="2">
        <v>31364</v>
      </c>
      <c r="E5" s="1" t="s">
        <v>30</v>
      </c>
      <c r="F5" s="2">
        <v>31365</v>
      </c>
      <c r="G5" s="1" t="s">
        <v>31</v>
      </c>
      <c r="H5" s="1" t="s">
        <v>483</v>
      </c>
      <c r="I5" s="1" t="s">
        <v>244</v>
      </c>
      <c r="J5" s="3">
        <v>425</v>
      </c>
      <c r="K5" s="1" t="s">
        <v>32</v>
      </c>
      <c r="L5" s="1" t="s">
        <v>32</v>
      </c>
      <c r="M5" s="4">
        <v>0.25899999999999995</v>
      </c>
      <c r="N5" s="1" t="s">
        <v>484</v>
      </c>
      <c r="O5" s="1" t="s">
        <v>34</v>
      </c>
      <c r="P5" s="2">
        <v>31420</v>
      </c>
      <c r="Q5" s="1" t="s">
        <v>78</v>
      </c>
      <c r="R5" s="1" t="s">
        <v>485</v>
      </c>
      <c r="S5" s="1" t="s">
        <v>486</v>
      </c>
      <c r="T5" s="1" t="s">
        <v>487</v>
      </c>
      <c r="U5" s="1" t="s">
        <v>37</v>
      </c>
      <c r="V5" s="1" t="s">
        <v>37</v>
      </c>
      <c r="W5" s="1" t="s">
        <v>37</v>
      </c>
      <c r="X5" s="1" t="s">
        <v>32</v>
      </c>
      <c r="Y5" s="1" t="s">
        <v>32</v>
      </c>
      <c r="Z5" s="1" t="s">
        <v>32</v>
      </c>
      <c r="AA5" s="1" t="s">
        <v>30</v>
      </c>
      <c r="AB5" s="1" t="s">
        <v>47</v>
      </c>
    </row>
    <row r="6" spans="1:28" x14ac:dyDescent="0.2">
      <c r="A6" s="1" t="s">
        <v>457</v>
      </c>
      <c r="B6" s="2">
        <v>31371</v>
      </c>
      <c r="C6" s="1" t="s">
        <v>30</v>
      </c>
      <c r="D6" s="2">
        <v>31371</v>
      </c>
      <c r="E6" s="1" t="s">
        <v>30</v>
      </c>
      <c r="F6" s="2">
        <v>31371</v>
      </c>
      <c r="G6" s="1" t="s">
        <v>31</v>
      </c>
      <c r="H6" s="1" t="s">
        <v>83</v>
      </c>
      <c r="I6" s="1" t="s">
        <v>244</v>
      </c>
      <c r="J6" s="3">
        <v>200</v>
      </c>
      <c r="K6" s="1" t="s">
        <v>32</v>
      </c>
      <c r="L6" s="1" t="s">
        <v>32</v>
      </c>
      <c r="M6" s="4">
        <v>0.122</v>
      </c>
      <c r="N6" s="1" t="s">
        <v>488</v>
      </c>
      <c r="O6" s="1" t="s">
        <v>34</v>
      </c>
      <c r="P6" s="2">
        <v>31420</v>
      </c>
      <c r="Q6" s="1" t="s">
        <v>195</v>
      </c>
      <c r="R6" s="1" t="s">
        <v>489</v>
      </c>
      <c r="S6" s="1" t="s">
        <v>490</v>
      </c>
      <c r="T6" s="1" t="s">
        <v>37</v>
      </c>
      <c r="U6" s="1" t="s">
        <v>491</v>
      </c>
      <c r="V6" s="1" t="s">
        <v>37</v>
      </c>
      <c r="W6" s="1" t="s">
        <v>37</v>
      </c>
      <c r="X6" s="1" t="s">
        <v>32</v>
      </c>
      <c r="Y6" s="1" t="s">
        <v>32</v>
      </c>
      <c r="Z6" s="1" t="s">
        <v>32</v>
      </c>
      <c r="AA6" s="1" t="s">
        <v>30</v>
      </c>
      <c r="AB6" s="1" t="s">
        <v>43</v>
      </c>
    </row>
    <row r="7" spans="1:28" x14ac:dyDescent="0.2">
      <c r="A7" s="1" t="s">
        <v>457</v>
      </c>
      <c r="B7" s="2">
        <v>31374</v>
      </c>
      <c r="C7" s="1" t="s">
        <v>30</v>
      </c>
      <c r="D7" s="2">
        <v>31376</v>
      </c>
      <c r="E7" s="1" t="s">
        <v>30</v>
      </c>
      <c r="F7" s="2">
        <v>31377</v>
      </c>
      <c r="G7" s="1" t="s">
        <v>31</v>
      </c>
      <c r="H7" s="1" t="s">
        <v>492</v>
      </c>
      <c r="I7" s="1" t="s">
        <v>493</v>
      </c>
      <c r="J7" s="3">
        <v>3950</v>
      </c>
      <c r="K7" s="1" t="s">
        <v>32</v>
      </c>
      <c r="L7" s="1" t="s">
        <v>32</v>
      </c>
      <c r="M7" s="4">
        <v>2.4089999999999998</v>
      </c>
      <c r="N7" s="1" t="s">
        <v>494</v>
      </c>
      <c r="O7" s="1" t="s">
        <v>34</v>
      </c>
      <c r="P7" s="2">
        <v>31420</v>
      </c>
      <c r="Q7" s="1" t="s">
        <v>495</v>
      </c>
      <c r="R7" s="1" t="s">
        <v>56</v>
      </c>
      <c r="S7" s="1" t="s">
        <v>496</v>
      </c>
      <c r="T7" s="1" t="s">
        <v>37</v>
      </c>
      <c r="U7" s="1" t="s">
        <v>37</v>
      </c>
      <c r="V7" s="1" t="s">
        <v>37</v>
      </c>
      <c r="W7" s="1" t="s">
        <v>37</v>
      </c>
      <c r="X7" s="1" t="s">
        <v>32</v>
      </c>
      <c r="Y7" s="1" t="s">
        <v>32</v>
      </c>
      <c r="Z7" s="1" t="s">
        <v>32</v>
      </c>
      <c r="AA7" s="1" t="s">
        <v>30</v>
      </c>
      <c r="AB7" s="1" t="s">
        <v>47</v>
      </c>
    </row>
    <row r="8" spans="1:28" x14ac:dyDescent="0.2">
      <c r="A8" s="1" t="s">
        <v>457</v>
      </c>
      <c r="B8" s="2">
        <v>31379</v>
      </c>
      <c r="C8" s="1" t="s">
        <v>30</v>
      </c>
      <c r="D8" s="2">
        <v>31381</v>
      </c>
      <c r="E8" s="1" t="s">
        <v>30</v>
      </c>
      <c r="F8" s="2">
        <v>31381</v>
      </c>
      <c r="G8" s="1" t="s">
        <v>31</v>
      </c>
      <c r="H8" s="1" t="s">
        <v>497</v>
      </c>
      <c r="I8" s="1" t="s">
        <v>498</v>
      </c>
      <c r="J8" s="3">
        <v>3200</v>
      </c>
      <c r="K8" s="1" t="s">
        <v>32</v>
      </c>
      <c r="L8" s="1" t="s">
        <v>32</v>
      </c>
      <c r="M8" s="4">
        <v>1.9509999999999998</v>
      </c>
      <c r="N8" s="1" t="s">
        <v>499</v>
      </c>
      <c r="O8" s="1" t="s">
        <v>34</v>
      </c>
      <c r="P8" s="2">
        <v>31420</v>
      </c>
      <c r="Q8" s="1" t="s">
        <v>500</v>
      </c>
      <c r="R8" s="1" t="s">
        <v>501</v>
      </c>
      <c r="S8" s="1" t="s">
        <v>502</v>
      </c>
      <c r="T8" s="1" t="s">
        <v>37</v>
      </c>
      <c r="U8" s="1" t="s">
        <v>37</v>
      </c>
      <c r="V8" s="1" t="s">
        <v>37</v>
      </c>
      <c r="W8" s="1" t="s">
        <v>37</v>
      </c>
      <c r="X8" s="1" t="s">
        <v>32</v>
      </c>
      <c r="Y8" s="1" t="s">
        <v>32</v>
      </c>
      <c r="Z8" s="1" t="s">
        <v>32</v>
      </c>
      <c r="AA8" s="1" t="s">
        <v>30</v>
      </c>
      <c r="AB8" s="1" t="s">
        <v>47</v>
      </c>
    </row>
    <row r="9" spans="1:28" x14ac:dyDescent="0.2">
      <c r="A9" s="1" t="s">
        <v>457</v>
      </c>
      <c r="B9" s="2">
        <v>31383</v>
      </c>
      <c r="C9" s="1" t="s">
        <v>30</v>
      </c>
      <c r="D9" s="2">
        <v>31384</v>
      </c>
      <c r="E9" s="1" t="s">
        <v>30</v>
      </c>
      <c r="F9" s="2">
        <v>31384</v>
      </c>
      <c r="G9" s="1" t="s">
        <v>31</v>
      </c>
      <c r="H9" s="1" t="s">
        <v>503</v>
      </c>
      <c r="I9" s="1" t="s">
        <v>504</v>
      </c>
      <c r="J9" s="3">
        <v>8950</v>
      </c>
      <c r="K9" s="1" t="s">
        <v>32</v>
      </c>
      <c r="L9" s="1" t="s">
        <v>32</v>
      </c>
      <c r="M9" s="4">
        <v>5.4569999999999999</v>
      </c>
      <c r="N9" s="1" t="s">
        <v>505</v>
      </c>
      <c r="O9" s="1" t="s">
        <v>34</v>
      </c>
      <c r="P9" s="2">
        <v>31420</v>
      </c>
      <c r="Q9" s="1" t="s">
        <v>495</v>
      </c>
      <c r="R9" s="1" t="s">
        <v>506</v>
      </c>
      <c r="S9" s="1" t="s">
        <v>41</v>
      </c>
      <c r="T9" s="1" t="s">
        <v>506</v>
      </c>
      <c r="U9" s="1" t="s">
        <v>37</v>
      </c>
      <c r="V9" s="1" t="s">
        <v>37</v>
      </c>
      <c r="W9" s="1" t="s">
        <v>37</v>
      </c>
      <c r="X9" s="1" t="s">
        <v>32</v>
      </c>
      <c r="Y9" s="1" t="s">
        <v>32</v>
      </c>
      <c r="Z9" s="1" t="s">
        <v>32</v>
      </c>
      <c r="AA9" s="1" t="s">
        <v>30</v>
      </c>
      <c r="AB9" s="1" t="s">
        <v>47</v>
      </c>
    </row>
    <row r="10" spans="1:28" x14ac:dyDescent="0.2">
      <c r="A10" s="1" t="s">
        <v>457</v>
      </c>
      <c r="B10" s="2">
        <v>31388</v>
      </c>
      <c r="C10" s="1" t="s">
        <v>335</v>
      </c>
      <c r="D10" s="2">
        <v>31388</v>
      </c>
      <c r="E10" s="1" t="s">
        <v>48</v>
      </c>
      <c r="F10" s="2">
        <v>31388</v>
      </c>
      <c r="G10" s="1" t="s">
        <v>31</v>
      </c>
      <c r="H10" s="1" t="s">
        <v>507</v>
      </c>
      <c r="I10" s="1" t="s">
        <v>74</v>
      </c>
      <c r="J10" s="3">
        <v>225</v>
      </c>
      <c r="K10" s="1" t="s">
        <v>508</v>
      </c>
      <c r="L10" s="1" t="s">
        <v>32</v>
      </c>
      <c r="M10" s="4">
        <v>0.13699999999999998</v>
      </c>
      <c r="N10" s="1" t="s">
        <v>509</v>
      </c>
      <c r="O10" s="1" t="s">
        <v>34</v>
      </c>
      <c r="P10" s="2">
        <v>31420</v>
      </c>
      <c r="Q10" s="1" t="s">
        <v>188</v>
      </c>
      <c r="R10" s="1" t="s">
        <v>510</v>
      </c>
      <c r="S10" s="1" t="s">
        <v>163</v>
      </c>
      <c r="T10" s="1" t="s">
        <v>37</v>
      </c>
      <c r="U10" s="1" t="s">
        <v>37</v>
      </c>
      <c r="V10" s="1" t="s">
        <v>37</v>
      </c>
      <c r="W10" s="1" t="s">
        <v>37</v>
      </c>
      <c r="X10" s="1" t="s">
        <v>32</v>
      </c>
      <c r="Y10" s="1" t="s">
        <v>511</v>
      </c>
      <c r="Z10" s="1" t="s">
        <v>512</v>
      </c>
      <c r="AA10" s="1" t="s">
        <v>30</v>
      </c>
      <c r="AB10" s="1" t="s">
        <v>43</v>
      </c>
    </row>
    <row r="11" spans="1:28" x14ac:dyDescent="0.2">
      <c r="A11" s="1" t="s">
        <v>457</v>
      </c>
      <c r="B11" s="2">
        <v>31388</v>
      </c>
      <c r="C11" s="1" t="s">
        <v>49</v>
      </c>
      <c r="D11" s="2">
        <v>31391</v>
      </c>
      <c r="E11" s="1" t="s">
        <v>250</v>
      </c>
      <c r="F11" s="2">
        <v>31392</v>
      </c>
      <c r="G11" s="1" t="s">
        <v>31</v>
      </c>
      <c r="H11" s="1" t="s">
        <v>366</v>
      </c>
      <c r="I11" s="1" t="s">
        <v>244</v>
      </c>
      <c r="J11" s="3">
        <v>1020</v>
      </c>
      <c r="K11" s="1" t="s">
        <v>513</v>
      </c>
      <c r="L11" s="1" t="s">
        <v>514</v>
      </c>
      <c r="M11" s="4">
        <v>0.622</v>
      </c>
      <c r="N11" s="1" t="s">
        <v>515</v>
      </c>
      <c r="O11" s="1" t="s">
        <v>34</v>
      </c>
      <c r="P11" s="2">
        <v>31420</v>
      </c>
      <c r="Q11" s="1" t="s">
        <v>188</v>
      </c>
      <c r="R11" s="1" t="s">
        <v>382</v>
      </c>
      <c r="S11" s="1" t="s">
        <v>163</v>
      </c>
      <c r="T11" s="1" t="s">
        <v>37</v>
      </c>
      <c r="U11" s="1" t="s">
        <v>37</v>
      </c>
      <c r="V11" s="1" t="s">
        <v>37</v>
      </c>
      <c r="W11" s="1" t="s">
        <v>37</v>
      </c>
      <c r="X11" s="1" t="s">
        <v>32</v>
      </c>
      <c r="Y11" s="1" t="s">
        <v>516</v>
      </c>
      <c r="Z11" s="1" t="s">
        <v>517</v>
      </c>
      <c r="AA11" s="1" t="s">
        <v>30</v>
      </c>
      <c r="AB11" s="1" t="s">
        <v>47</v>
      </c>
    </row>
    <row r="12" spans="1:28" x14ac:dyDescent="0.2">
      <c r="A12" s="1" t="s">
        <v>457</v>
      </c>
      <c r="B12" s="2">
        <v>31410</v>
      </c>
      <c r="C12" s="1" t="s">
        <v>30</v>
      </c>
      <c r="D12" s="2">
        <v>31411</v>
      </c>
      <c r="E12" s="1" t="s">
        <v>30</v>
      </c>
      <c r="F12" s="2">
        <v>31412</v>
      </c>
      <c r="G12" s="1" t="s">
        <v>64</v>
      </c>
      <c r="H12" s="1" t="s">
        <v>518</v>
      </c>
      <c r="I12" s="1" t="s">
        <v>361</v>
      </c>
      <c r="J12" s="3">
        <v>2800</v>
      </c>
      <c r="K12" s="1" t="s">
        <v>514</v>
      </c>
      <c r="L12" s="1" t="s">
        <v>519</v>
      </c>
      <c r="M12" s="4">
        <v>1.7069999999999999</v>
      </c>
      <c r="N12" s="1" t="s">
        <v>520</v>
      </c>
      <c r="O12" s="1" t="s">
        <v>34</v>
      </c>
      <c r="P12" s="2">
        <v>31447</v>
      </c>
      <c r="Q12" s="1" t="s">
        <v>521</v>
      </c>
      <c r="R12" s="1" t="s">
        <v>478</v>
      </c>
      <c r="S12" s="1" t="s">
        <v>89</v>
      </c>
      <c r="T12" s="1" t="s">
        <v>37</v>
      </c>
      <c r="U12" s="1" t="s">
        <v>37</v>
      </c>
      <c r="V12" s="1" t="s">
        <v>522</v>
      </c>
      <c r="W12" s="1" t="s">
        <v>63</v>
      </c>
      <c r="X12" s="1" t="s">
        <v>523</v>
      </c>
      <c r="Y12" s="1" t="s">
        <v>524</v>
      </c>
      <c r="Z12" s="1" t="s">
        <v>525</v>
      </c>
      <c r="AA12" s="1" t="s">
        <v>526</v>
      </c>
      <c r="AB12" s="1" t="s">
        <v>209</v>
      </c>
    </row>
    <row r="13" spans="1:28" x14ac:dyDescent="0.2">
      <c r="A13" s="1" t="s">
        <v>457</v>
      </c>
      <c r="B13" s="2">
        <v>31416</v>
      </c>
      <c r="C13" s="1" t="s">
        <v>30</v>
      </c>
      <c r="D13" s="2">
        <v>31417</v>
      </c>
      <c r="E13" s="1" t="s">
        <v>30</v>
      </c>
      <c r="F13" s="2">
        <v>31418</v>
      </c>
      <c r="G13" s="1" t="s">
        <v>31</v>
      </c>
      <c r="H13" s="1" t="s">
        <v>527</v>
      </c>
      <c r="I13" s="1" t="s">
        <v>528</v>
      </c>
      <c r="J13" s="3">
        <v>5300</v>
      </c>
      <c r="K13" s="1" t="s">
        <v>514</v>
      </c>
      <c r="L13" s="1" t="s">
        <v>519</v>
      </c>
      <c r="M13" s="4">
        <v>3.2319999999999998</v>
      </c>
      <c r="N13" s="1" t="s">
        <v>529</v>
      </c>
      <c r="O13" s="1" t="s">
        <v>34</v>
      </c>
      <c r="P13" s="2">
        <v>31447</v>
      </c>
      <c r="Q13" s="1" t="s">
        <v>530</v>
      </c>
      <c r="R13" s="1" t="s">
        <v>531</v>
      </c>
      <c r="S13" s="1" t="s">
        <v>46</v>
      </c>
      <c r="T13" s="1" t="s">
        <v>37</v>
      </c>
      <c r="U13" s="1" t="s">
        <v>59</v>
      </c>
      <c r="V13" s="1" t="s">
        <v>37</v>
      </c>
      <c r="W13" s="1" t="s">
        <v>37</v>
      </c>
      <c r="X13" s="1" t="s">
        <v>32</v>
      </c>
      <c r="Y13" s="1" t="s">
        <v>32</v>
      </c>
      <c r="Z13" s="1" t="s">
        <v>32</v>
      </c>
      <c r="AA13" s="1" t="s">
        <v>30</v>
      </c>
      <c r="AB13" s="1" t="s">
        <v>38</v>
      </c>
    </row>
    <row r="14" spans="1:28" x14ac:dyDescent="0.2">
      <c r="A14" s="1" t="s">
        <v>457</v>
      </c>
      <c r="B14" s="2">
        <v>31426</v>
      </c>
      <c r="C14" s="1" t="s">
        <v>30</v>
      </c>
      <c r="D14" s="2">
        <v>31426</v>
      </c>
      <c r="E14" s="1" t="s">
        <v>30</v>
      </c>
      <c r="F14" s="2">
        <v>31427</v>
      </c>
      <c r="G14" s="1" t="s">
        <v>31</v>
      </c>
      <c r="H14" s="1" t="s">
        <v>50</v>
      </c>
      <c r="I14" s="1" t="s">
        <v>244</v>
      </c>
      <c r="J14" s="3">
        <v>330</v>
      </c>
      <c r="K14" s="1" t="s">
        <v>532</v>
      </c>
      <c r="L14" s="1" t="s">
        <v>514</v>
      </c>
      <c r="M14" s="4">
        <v>0.20099999999999998</v>
      </c>
      <c r="N14" s="1" t="s">
        <v>533</v>
      </c>
      <c r="O14" s="1" t="s">
        <v>34</v>
      </c>
      <c r="P14" s="2">
        <v>31447</v>
      </c>
      <c r="Q14" s="1" t="s">
        <v>390</v>
      </c>
      <c r="R14" s="1" t="s">
        <v>534</v>
      </c>
      <c r="S14" s="1" t="s">
        <v>535</v>
      </c>
      <c r="T14" s="1" t="s">
        <v>37</v>
      </c>
      <c r="U14" s="1" t="s">
        <v>37</v>
      </c>
      <c r="V14" s="1" t="s">
        <v>37</v>
      </c>
      <c r="W14" s="1" t="s">
        <v>37</v>
      </c>
      <c r="X14" s="1" t="s">
        <v>32</v>
      </c>
      <c r="Y14" s="1" t="s">
        <v>32</v>
      </c>
      <c r="Z14" s="1" t="s">
        <v>32</v>
      </c>
      <c r="AA14" s="1" t="s">
        <v>30</v>
      </c>
      <c r="AB14" s="1" t="s">
        <v>43</v>
      </c>
    </row>
    <row r="15" spans="1:28" x14ac:dyDescent="0.2">
      <c r="A15" s="1" t="s">
        <v>457</v>
      </c>
      <c r="B15" s="2">
        <v>31428</v>
      </c>
      <c r="C15" s="1" t="s">
        <v>232</v>
      </c>
      <c r="D15" s="2">
        <v>31428</v>
      </c>
      <c r="E15" s="1" t="s">
        <v>191</v>
      </c>
      <c r="F15" s="2">
        <v>31429</v>
      </c>
      <c r="G15" s="1" t="s">
        <v>64</v>
      </c>
      <c r="H15" s="1" t="s">
        <v>32</v>
      </c>
      <c r="I15" s="1" t="s">
        <v>92</v>
      </c>
      <c r="J15" s="3">
        <v>240</v>
      </c>
      <c r="K15" s="1" t="s">
        <v>76</v>
      </c>
      <c r="L15" s="1" t="s">
        <v>193</v>
      </c>
      <c r="M15" s="4">
        <v>0.14599999999999999</v>
      </c>
      <c r="N15" s="1" t="s">
        <v>536</v>
      </c>
      <c r="O15" s="1" t="s">
        <v>34</v>
      </c>
      <c r="P15" s="2">
        <v>31447</v>
      </c>
      <c r="Q15" s="1" t="s">
        <v>30</v>
      </c>
      <c r="R15" s="1" t="s">
        <v>537</v>
      </c>
      <c r="S15" s="1" t="s">
        <v>538</v>
      </c>
      <c r="T15" s="1" t="s">
        <v>37</v>
      </c>
      <c r="U15" s="1" t="s">
        <v>539</v>
      </c>
      <c r="V15" s="1" t="s">
        <v>37</v>
      </c>
      <c r="W15" s="1" t="s">
        <v>37</v>
      </c>
      <c r="X15" s="1" t="s">
        <v>32</v>
      </c>
      <c r="Y15" s="1" t="s">
        <v>540</v>
      </c>
      <c r="Z15" s="1" t="s">
        <v>541</v>
      </c>
      <c r="AA15" s="1" t="s">
        <v>30</v>
      </c>
      <c r="AB15" s="1" t="s">
        <v>43</v>
      </c>
    </row>
    <row r="16" spans="1:28" x14ac:dyDescent="0.2">
      <c r="A16" s="1" t="s">
        <v>457</v>
      </c>
      <c r="B16" s="2">
        <v>31432</v>
      </c>
      <c r="C16" s="1" t="s">
        <v>542</v>
      </c>
      <c r="D16" s="2">
        <v>31432</v>
      </c>
      <c r="E16" s="1" t="s">
        <v>251</v>
      </c>
      <c r="F16" s="2">
        <v>31433</v>
      </c>
      <c r="G16" s="1" t="s">
        <v>31</v>
      </c>
      <c r="H16" s="1" t="s">
        <v>32</v>
      </c>
      <c r="I16" s="1" t="s">
        <v>543</v>
      </c>
      <c r="J16" s="3">
        <v>140</v>
      </c>
      <c r="K16" s="1" t="s">
        <v>32</v>
      </c>
      <c r="L16" s="1" t="s">
        <v>32</v>
      </c>
      <c r="M16" s="4">
        <v>8.5000000000000006E-2</v>
      </c>
      <c r="N16" s="1" t="s">
        <v>544</v>
      </c>
      <c r="O16" s="1" t="s">
        <v>34</v>
      </c>
      <c r="P16" s="2">
        <v>31461</v>
      </c>
      <c r="Q16" s="1" t="s">
        <v>30</v>
      </c>
      <c r="R16" s="1" t="s">
        <v>545</v>
      </c>
      <c r="S16" s="1" t="s">
        <v>546</v>
      </c>
      <c r="T16" s="1" t="s">
        <v>547</v>
      </c>
      <c r="U16" s="1" t="s">
        <v>37</v>
      </c>
      <c r="V16" s="1" t="s">
        <v>37</v>
      </c>
      <c r="W16" s="1" t="s">
        <v>37</v>
      </c>
      <c r="X16" s="1" t="s">
        <v>32</v>
      </c>
      <c r="Y16" s="1" t="s">
        <v>524</v>
      </c>
      <c r="Z16" s="1" t="s">
        <v>548</v>
      </c>
      <c r="AA16" s="1" t="s">
        <v>30</v>
      </c>
      <c r="AB16" s="1" t="s">
        <v>43</v>
      </c>
    </row>
    <row r="17" spans="1:28" x14ac:dyDescent="0.2">
      <c r="A17" s="1" t="s">
        <v>457</v>
      </c>
      <c r="B17" s="2">
        <v>31441</v>
      </c>
      <c r="C17" s="1" t="s">
        <v>250</v>
      </c>
      <c r="D17" s="2">
        <v>31442</v>
      </c>
      <c r="E17" s="1" t="s">
        <v>232</v>
      </c>
      <c r="F17" s="2">
        <v>31443</v>
      </c>
      <c r="G17" s="1" t="s">
        <v>31</v>
      </c>
      <c r="H17" s="1" t="s">
        <v>527</v>
      </c>
      <c r="I17" s="1" t="s">
        <v>549</v>
      </c>
      <c r="J17" s="3">
        <v>6380</v>
      </c>
      <c r="K17" s="1" t="s">
        <v>101</v>
      </c>
      <c r="L17" s="1" t="s">
        <v>111</v>
      </c>
      <c r="M17" s="4">
        <v>3.89</v>
      </c>
      <c r="N17" s="1" t="s">
        <v>550</v>
      </c>
      <c r="O17" s="1" t="s">
        <v>34</v>
      </c>
      <c r="P17" s="2">
        <v>31461</v>
      </c>
      <c r="Q17" s="1" t="s">
        <v>551</v>
      </c>
      <c r="R17" s="1" t="s">
        <v>552</v>
      </c>
      <c r="S17" s="1" t="s">
        <v>553</v>
      </c>
      <c r="T17" s="1" t="s">
        <v>552</v>
      </c>
      <c r="U17" s="1" t="s">
        <v>37</v>
      </c>
      <c r="V17" s="1" t="s">
        <v>37</v>
      </c>
      <c r="W17" s="1" t="s">
        <v>37</v>
      </c>
      <c r="X17" s="1" t="s">
        <v>32</v>
      </c>
      <c r="Y17" s="1" t="s">
        <v>554</v>
      </c>
      <c r="Z17" s="1" t="s">
        <v>555</v>
      </c>
      <c r="AA17" s="1" t="s">
        <v>30</v>
      </c>
      <c r="AB17" s="1" t="s">
        <v>43</v>
      </c>
    </row>
    <row r="18" spans="1:28" x14ac:dyDescent="0.2">
      <c r="A18" s="1" t="s">
        <v>457</v>
      </c>
      <c r="B18" s="2">
        <v>31443</v>
      </c>
      <c r="C18" s="1" t="s">
        <v>556</v>
      </c>
      <c r="D18" s="2">
        <v>31443</v>
      </c>
      <c r="E18" s="1" t="s">
        <v>232</v>
      </c>
      <c r="F18" s="2">
        <v>31444</v>
      </c>
      <c r="G18" s="1" t="s">
        <v>31</v>
      </c>
      <c r="H18" s="1" t="s">
        <v>50</v>
      </c>
      <c r="I18" s="1" t="s">
        <v>92</v>
      </c>
      <c r="J18" s="3">
        <v>280</v>
      </c>
      <c r="K18" s="1" t="s">
        <v>32</v>
      </c>
      <c r="L18" s="1" t="s">
        <v>32</v>
      </c>
      <c r="M18" s="4">
        <v>0.17099999999999999</v>
      </c>
      <c r="N18" s="1" t="s">
        <v>557</v>
      </c>
      <c r="O18" s="1" t="s">
        <v>34</v>
      </c>
      <c r="P18" s="2">
        <v>31461</v>
      </c>
      <c r="Q18" s="1" t="s">
        <v>188</v>
      </c>
      <c r="R18" s="1" t="s">
        <v>558</v>
      </c>
      <c r="S18" s="1" t="s">
        <v>559</v>
      </c>
      <c r="T18" s="1" t="s">
        <v>37</v>
      </c>
      <c r="U18" s="1" t="s">
        <v>37</v>
      </c>
      <c r="V18" s="1" t="s">
        <v>37</v>
      </c>
      <c r="W18" s="1" t="s">
        <v>37</v>
      </c>
      <c r="X18" s="1" t="s">
        <v>32</v>
      </c>
      <c r="Y18" s="1" t="s">
        <v>560</v>
      </c>
      <c r="Z18" s="1" t="s">
        <v>561</v>
      </c>
      <c r="AA18" s="1" t="s">
        <v>30</v>
      </c>
      <c r="AB18" s="1" t="s">
        <v>43</v>
      </c>
    </row>
    <row r="19" spans="1:28" x14ac:dyDescent="0.2">
      <c r="A19" s="1" t="s">
        <v>457</v>
      </c>
      <c r="B19" s="2">
        <v>31445</v>
      </c>
      <c r="C19" s="1" t="s">
        <v>351</v>
      </c>
      <c r="D19" s="2">
        <v>31445</v>
      </c>
      <c r="E19" s="1" t="s">
        <v>302</v>
      </c>
      <c r="F19" s="2">
        <v>31446</v>
      </c>
      <c r="G19" s="1" t="s">
        <v>31</v>
      </c>
      <c r="H19" s="1" t="s">
        <v>136</v>
      </c>
      <c r="I19" s="1" t="s">
        <v>411</v>
      </c>
      <c r="J19" s="3">
        <v>610</v>
      </c>
      <c r="K19" s="1" t="s">
        <v>32</v>
      </c>
      <c r="L19" s="1" t="s">
        <v>32</v>
      </c>
      <c r="M19" s="4">
        <v>0.372</v>
      </c>
      <c r="N19" s="1" t="s">
        <v>562</v>
      </c>
      <c r="O19" s="1" t="s">
        <v>34</v>
      </c>
      <c r="P19" s="2">
        <v>31461</v>
      </c>
      <c r="Q19" s="1" t="s">
        <v>390</v>
      </c>
      <c r="R19" s="1" t="s">
        <v>563</v>
      </c>
      <c r="S19" s="1" t="s">
        <v>564</v>
      </c>
      <c r="T19" s="1" t="s">
        <v>37</v>
      </c>
      <c r="U19" s="1" t="s">
        <v>37</v>
      </c>
      <c r="V19" s="1" t="s">
        <v>37</v>
      </c>
      <c r="W19" s="1" t="s">
        <v>37</v>
      </c>
      <c r="X19" s="1" t="s">
        <v>32</v>
      </c>
      <c r="Y19" s="1" t="s">
        <v>159</v>
      </c>
      <c r="Z19" s="1" t="s">
        <v>565</v>
      </c>
      <c r="AA19" s="1" t="s">
        <v>30</v>
      </c>
      <c r="AB19" s="1" t="s">
        <v>43</v>
      </c>
    </row>
    <row r="20" spans="1:28" x14ac:dyDescent="0.2">
      <c r="A20" s="1" t="s">
        <v>457</v>
      </c>
      <c r="B20" s="2">
        <v>31448</v>
      </c>
      <c r="C20" s="1" t="s">
        <v>30</v>
      </c>
      <c r="D20" s="2">
        <v>31449</v>
      </c>
      <c r="E20" s="1" t="s">
        <v>30</v>
      </c>
      <c r="F20" s="2">
        <v>31450</v>
      </c>
      <c r="G20" s="1" t="s">
        <v>31</v>
      </c>
      <c r="H20" s="1" t="s">
        <v>566</v>
      </c>
      <c r="I20" s="1" t="s">
        <v>92</v>
      </c>
      <c r="J20" s="3">
        <v>360</v>
      </c>
      <c r="K20" s="1" t="s">
        <v>567</v>
      </c>
      <c r="L20" s="1" t="s">
        <v>32</v>
      </c>
      <c r="M20" s="4">
        <v>0.22</v>
      </c>
      <c r="N20" s="1" t="s">
        <v>568</v>
      </c>
      <c r="O20" s="1" t="s">
        <v>34</v>
      </c>
      <c r="P20" s="2">
        <v>31461</v>
      </c>
      <c r="Q20" s="1" t="s">
        <v>569</v>
      </c>
      <c r="R20" s="1" t="s">
        <v>259</v>
      </c>
      <c r="S20" s="1" t="s">
        <v>546</v>
      </c>
      <c r="T20" s="1" t="s">
        <v>37</v>
      </c>
      <c r="U20" s="1" t="s">
        <v>37</v>
      </c>
      <c r="V20" s="1" t="s">
        <v>37</v>
      </c>
      <c r="W20" s="1" t="s">
        <v>37</v>
      </c>
      <c r="X20" s="1" t="s">
        <v>32</v>
      </c>
      <c r="Y20" s="1" t="s">
        <v>32</v>
      </c>
      <c r="Z20" s="1" t="s">
        <v>32</v>
      </c>
      <c r="AA20" s="1" t="s">
        <v>30</v>
      </c>
      <c r="AB20" s="1" t="s">
        <v>43</v>
      </c>
    </row>
    <row r="21" spans="1:28" x14ac:dyDescent="0.2">
      <c r="A21" s="1" t="s">
        <v>457</v>
      </c>
      <c r="B21" s="2">
        <v>31455</v>
      </c>
      <c r="C21" s="1" t="s">
        <v>30</v>
      </c>
      <c r="D21" s="2">
        <v>31456</v>
      </c>
      <c r="E21" s="1" t="s">
        <v>30</v>
      </c>
      <c r="F21" s="2">
        <v>31456</v>
      </c>
      <c r="G21" s="1" t="s">
        <v>31</v>
      </c>
      <c r="H21" s="1" t="s">
        <v>570</v>
      </c>
      <c r="I21" s="1" t="s">
        <v>571</v>
      </c>
      <c r="J21" s="3">
        <v>13550</v>
      </c>
      <c r="K21" s="1" t="s">
        <v>101</v>
      </c>
      <c r="L21" s="1" t="s">
        <v>572</v>
      </c>
      <c r="M21" s="4">
        <v>8.2619999999999987</v>
      </c>
      <c r="N21" s="1" t="s">
        <v>573</v>
      </c>
      <c r="O21" s="1" t="s">
        <v>34</v>
      </c>
      <c r="P21" s="2">
        <v>31483</v>
      </c>
      <c r="Q21" s="1" t="s">
        <v>574</v>
      </c>
      <c r="R21" s="1" t="s">
        <v>575</v>
      </c>
      <c r="S21" s="1" t="s">
        <v>576</v>
      </c>
      <c r="T21" s="1" t="s">
        <v>37</v>
      </c>
      <c r="U21" s="1" t="s">
        <v>577</v>
      </c>
      <c r="V21" s="1" t="s">
        <v>37</v>
      </c>
      <c r="W21" s="1" t="s">
        <v>37</v>
      </c>
      <c r="X21" s="1" t="s">
        <v>32</v>
      </c>
      <c r="Y21" s="1" t="s">
        <v>32</v>
      </c>
      <c r="Z21" s="1" t="s">
        <v>32</v>
      </c>
      <c r="AA21" s="1" t="s">
        <v>30</v>
      </c>
      <c r="AB21" s="1" t="s">
        <v>43</v>
      </c>
    </row>
    <row r="22" spans="1:28" x14ac:dyDescent="0.2">
      <c r="A22" s="1" t="s">
        <v>457</v>
      </c>
      <c r="B22" s="2">
        <v>31457</v>
      </c>
      <c r="C22" s="1" t="s">
        <v>30</v>
      </c>
      <c r="D22" s="2">
        <v>31461</v>
      </c>
      <c r="E22" s="1" t="s">
        <v>30</v>
      </c>
      <c r="F22" s="2">
        <v>31461</v>
      </c>
      <c r="G22" s="1" t="s">
        <v>578</v>
      </c>
      <c r="H22" s="1" t="s">
        <v>579</v>
      </c>
      <c r="I22" s="1" t="s">
        <v>580</v>
      </c>
      <c r="J22" s="3">
        <v>21990</v>
      </c>
      <c r="K22" s="1" t="s">
        <v>338</v>
      </c>
      <c r="L22" s="1" t="s">
        <v>138</v>
      </c>
      <c r="M22" s="4">
        <v>13.408999999999999</v>
      </c>
      <c r="N22" s="1" t="s">
        <v>581</v>
      </c>
      <c r="O22" s="1" t="s">
        <v>34</v>
      </c>
      <c r="P22" s="2">
        <v>31483</v>
      </c>
      <c r="Q22" s="1" t="s">
        <v>582</v>
      </c>
      <c r="R22" s="1" t="s">
        <v>356</v>
      </c>
      <c r="S22" s="1" t="s">
        <v>583</v>
      </c>
      <c r="T22" s="1" t="s">
        <v>37</v>
      </c>
      <c r="U22" s="1" t="s">
        <v>584</v>
      </c>
      <c r="V22" s="1" t="s">
        <v>37</v>
      </c>
      <c r="W22" s="1" t="s">
        <v>37</v>
      </c>
      <c r="X22" s="1" t="s">
        <v>32</v>
      </c>
      <c r="Y22" s="1" t="s">
        <v>32</v>
      </c>
      <c r="Z22" s="1" t="s">
        <v>32</v>
      </c>
      <c r="AA22" s="1" t="s">
        <v>30</v>
      </c>
      <c r="AB22" s="1" t="s">
        <v>43</v>
      </c>
    </row>
    <row r="23" spans="1:28" x14ac:dyDescent="0.2">
      <c r="A23" s="1" t="s">
        <v>457</v>
      </c>
      <c r="B23" s="2">
        <v>31461</v>
      </c>
      <c r="C23" s="1" t="s">
        <v>129</v>
      </c>
      <c r="D23" s="2">
        <v>31462</v>
      </c>
      <c r="E23" s="1" t="s">
        <v>48</v>
      </c>
      <c r="F23" s="2">
        <v>31462</v>
      </c>
      <c r="G23" s="1" t="s">
        <v>357</v>
      </c>
      <c r="H23" s="1" t="s">
        <v>585</v>
      </c>
      <c r="I23" s="1" t="s">
        <v>586</v>
      </c>
      <c r="J23" s="3">
        <v>10990</v>
      </c>
      <c r="K23" s="1" t="s">
        <v>587</v>
      </c>
      <c r="L23" s="1" t="s">
        <v>148</v>
      </c>
      <c r="M23" s="4">
        <v>6.7009999999999996</v>
      </c>
      <c r="N23" s="1" t="s">
        <v>588</v>
      </c>
      <c r="O23" s="1" t="s">
        <v>34</v>
      </c>
      <c r="P23" s="2">
        <v>31483</v>
      </c>
      <c r="Q23" s="1" t="s">
        <v>589</v>
      </c>
      <c r="R23" s="1" t="s">
        <v>79</v>
      </c>
      <c r="S23" s="1" t="s">
        <v>590</v>
      </c>
      <c r="T23" s="1" t="s">
        <v>37</v>
      </c>
      <c r="U23" s="1" t="s">
        <v>37</v>
      </c>
      <c r="V23" s="1" t="s">
        <v>37</v>
      </c>
      <c r="W23" s="1" t="s">
        <v>37</v>
      </c>
      <c r="X23" s="1" t="s">
        <v>32</v>
      </c>
      <c r="Y23" s="1" t="s">
        <v>591</v>
      </c>
      <c r="Z23" s="1" t="s">
        <v>592</v>
      </c>
      <c r="AA23" s="1" t="s">
        <v>30</v>
      </c>
      <c r="AB23" s="1" t="s">
        <v>43</v>
      </c>
    </row>
    <row r="24" spans="1:28" x14ac:dyDescent="0.2">
      <c r="A24" s="1" t="s">
        <v>457</v>
      </c>
      <c r="B24" s="2">
        <v>31462</v>
      </c>
      <c r="C24" s="1" t="s">
        <v>48</v>
      </c>
      <c r="D24" s="2">
        <v>31463</v>
      </c>
      <c r="E24" s="1" t="s">
        <v>48</v>
      </c>
      <c r="F24" s="2">
        <v>31463</v>
      </c>
      <c r="G24" s="1" t="s">
        <v>578</v>
      </c>
      <c r="H24" s="1" t="s">
        <v>593</v>
      </c>
      <c r="I24" s="1" t="s">
        <v>594</v>
      </c>
      <c r="J24" s="3">
        <v>9370</v>
      </c>
      <c r="K24" s="1" t="s">
        <v>595</v>
      </c>
      <c r="L24" s="1" t="s">
        <v>514</v>
      </c>
      <c r="M24" s="4">
        <v>5.7129999999999992</v>
      </c>
      <c r="N24" s="1" t="s">
        <v>596</v>
      </c>
      <c r="O24" s="1" t="s">
        <v>34</v>
      </c>
      <c r="P24" s="2">
        <v>31483</v>
      </c>
      <c r="Q24" s="1" t="s">
        <v>390</v>
      </c>
      <c r="R24" s="1" t="s">
        <v>182</v>
      </c>
      <c r="S24" s="1" t="s">
        <v>597</v>
      </c>
      <c r="T24" s="1" t="s">
        <v>37</v>
      </c>
      <c r="U24" s="1" t="s">
        <v>37</v>
      </c>
      <c r="V24" s="1" t="s">
        <v>37</v>
      </c>
      <c r="W24" s="1" t="s">
        <v>37</v>
      </c>
      <c r="X24" s="1" t="s">
        <v>32</v>
      </c>
      <c r="Y24" s="1" t="s">
        <v>598</v>
      </c>
      <c r="Z24" s="1" t="s">
        <v>599</v>
      </c>
      <c r="AA24" s="1" t="s">
        <v>30</v>
      </c>
      <c r="AB24" s="1" t="s">
        <v>43</v>
      </c>
    </row>
    <row r="25" spans="1:28" x14ac:dyDescent="0.2">
      <c r="A25" s="1" t="s">
        <v>457</v>
      </c>
      <c r="B25" s="2">
        <v>31463</v>
      </c>
      <c r="C25" s="1" t="s">
        <v>48</v>
      </c>
      <c r="D25" s="2">
        <v>31464</v>
      </c>
      <c r="E25" s="1" t="s">
        <v>48</v>
      </c>
      <c r="F25" s="2">
        <v>31464</v>
      </c>
      <c r="G25" s="1" t="s">
        <v>31</v>
      </c>
      <c r="H25" s="1" t="s">
        <v>32</v>
      </c>
      <c r="I25" s="1" t="s">
        <v>30</v>
      </c>
      <c r="J25" s="3">
        <v>50</v>
      </c>
      <c r="K25" s="1" t="s">
        <v>600</v>
      </c>
      <c r="L25" s="1" t="s">
        <v>572</v>
      </c>
      <c r="M25" s="4">
        <v>0.03</v>
      </c>
      <c r="N25" s="1" t="s">
        <v>601</v>
      </c>
      <c r="O25" s="1" t="s">
        <v>34</v>
      </c>
      <c r="P25" s="2">
        <v>31483</v>
      </c>
      <c r="Q25" s="1" t="s">
        <v>30</v>
      </c>
      <c r="R25" s="1" t="s">
        <v>342</v>
      </c>
      <c r="S25" s="1" t="s">
        <v>602</v>
      </c>
      <c r="T25" s="1" t="s">
        <v>37</v>
      </c>
      <c r="U25" s="1" t="s">
        <v>37</v>
      </c>
      <c r="V25" s="1" t="s">
        <v>37</v>
      </c>
      <c r="W25" s="1" t="s">
        <v>37</v>
      </c>
      <c r="X25" s="1" t="s">
        <v>32</v>
      </c>
      <c r="Y25" s="1" t="s">
        <v>603</v>
      </c>
      <c r="Z25" s="1" t="s">
        <v>604</v>
      </c>
      <c r="AA25" s="1" t="s">
        <v>30</v>
      </c>
      <c r="AB25" s="1" t="s">
        <v>43</v>
      </c>
    </row>
    <row r="26" spans="1:28" x14ac:dyDescent="0.2">
      <c r="A26" s="1" t="s">
        <v>457</v>
      </c>
      <c r="B26" s="2">
        <v>31479</v>
      </c>
      <c r="C26" s="1" t="s">
        <v>30</v>
      </c>
      <c r="D26" s="2">
        <v>31483</v>
      </c>
      <c r="E26" s="1" t="s">
        <v>30</v>
      </c>
      <c r="F26" s="2">
        <v>31483</v>
      </c>
      <c r="G26" s="1" t="s">
        <v>357</v>
      </c>
      <c r="H26" s="1" t="s">
        <v>605</v>
      </c>
      <c r="I26" s="1" t="s">
        <v>606</v>
      </c>
      <c r="J26" s="3">
        <v>15882</v>
      </c>
      <c r="K26" s="1" t="s">
        <v>32</v>
      </c>
      <c r="L26" s="1" t="s">
        <v>32</v>
      </c>
      <c r="M26" s="4">
        <v>9.6839999999999993</v>
      </c>
      <c r="N26" s="1" t="s">
        <v>607</v>
      </c>
      <c r="O26" s="1" t="s">
        <v>62</v>
      </c>
      <c r="P26" s="2">
        <v>31503</v>
      </c>
      <c r="Q26" s="1" t="s">
        <v>608</v>
      </c>
      <c r="R26" s="1" t="s">
        <v>609</v>
      </c>
      <c r="S26" s="1" t="s">
        <v>32</v>
      </c>
      <c r="T26" s="1" t="s">
        <v>610</v>
      </c>
      <c r="U26" s="1" t="s">
        <v>37</v>
      </c>
      <c r="V26" s="1" t="s">
        <v>37</v>
      </c>
      <c r="W26" s="1" t="s">
        <v>37</v>
      </c>
      <c r="X26" s="1" t="s">
        <v>32</v>
      </c>
      <c r="Y26" s="1" t="s">
        <v>32</v>
      </c>
      <c r="Z26" s="1" t="s">
        <v>32</v>
      </c>
      <c r="AA26" s="1" t="s">
        <v>30</v>
      </c>
      <c r="AB26" s="1" t="s">
        <v>47</v>
      </c>
    </row>
    <row r="27" spans="1:28" x14ac:dyDescent="0.2">
      <c r="A27" s="1" t="s">
        <v>457</v>
      </c>
      <c r="B27" s="2">
        <v>31483</v>
      </c>
      <c r="C27" s="1" t="s">
        <v>48</v>
      </c>
      <c r="D27" s="2">
        <v>31484</v>
      </c>
      <c r="E27" s="1" t="s">
        <v>48</v>
      </c>
      <c r="F27" s="2">
        <v>31484</v>
      </c>
      <c r="G27" s="1" t="s">
        <v>31</v>
      </c>
      <c r="H27" s="1" t="s">
        <v>32</v>
      </c>
      <c r="I27" s="1" t="s">
        <v>30</v>
      </c>
      <c r="J27" s="3">
        <v>950</v>
      </c>
      <c r="K27" s="1" t="s">
        <v>32</v>
      </c>
      <c r="L27" s="1" t="s">
        <v>32</v>
      </c>
      <c r="M27" s="4">
        <v>0.57899999999999996</v>
      </c>
      <c r="N27" s="1" t="s">
        <v>611</v>
      </c>
      <c r="O27" s="1" t="s">
        <v>62</v>
      </c>
      <c r="P27" s="2">
        <v>31503</v>
      </c>
      <c r="Q27" s="1" t="s">
        <v>30</v>
      </c>
      <c r="R27" s="1" t="s">
        <v>463</v>
      </c>
      <c r="S27" s="1" t="s">
        <v>32</v>
      </c>
      <c r="T27" s="1" t="s">
        <v>37</v>
      </c>
      <c r="U27" s="1" t="s">
        <v>37</v>
      </c>
      <c r="V27" s="1" t="s">
        <v>37</v>
      </c>
      <c r="W27" s="1" t="s">
        <v>37</v>
      </c>
      <c r="X27" s="1" t="s">
        <v>32</v>
      </c>
      <c r="Y27" s="1" t="s">
        <v>612</v>
      </c>
      <c r="Z27" s="1" t="s">
        <v>613</v>
      </c>
      <c r="AA27" s="1" t="s">
        <v>30</v>
      </c>
      <c r="AB27" s="1" t="s">
        <v>43</v>
      </c>
    </row>
    <row r="28" spans="1:28" x14ac:dyDescent="0.2">
      <c r="A28" s="1" t="s">
        <v>457</v>
      </c>
      <c r="B28" s="2">
        <v>31484</v>
      </c>
      <c r="C28" s="1" t="s">
        <v>48</v>
      </c>
      <c r="D28" s="2">
        <v>31486</v>
      </c>
      <c r="E28" s="1" t="s">
        <v>48</v>
      </c>
      <c r="F28" s="2">
        <v>31486</v>
      </c>
      <c r="G28" s="1" t="s">
        <v>31</v>
      </c>
      <c r="H28" s="1" t="s">
        <v>50</v>
      </c>
      <c r="I28" s="1" t="s">
        <v>92</v>
      </c>
      <c r="J28" s="3">
        <v>230</v>
      </c>
      <c r="K28" s="1" t="s">
        <v>32</v>
      </c>
      <c r="L28" s="1" t="s">
        <v>32</v>
      </c>
      <c r="M28" s="4">
        <v>0.14000000000000001</v>
      </c>
      <c r="N28" s="1" t="s">
        <v>614</v>
      </c>
      <c r="O28" s="1" t="s">
        <v>62</v>
      </c>
      <c r="P28" s="2">
        <v>31503</v>
      </c>
      <c r="Q28" s="1" t="s">
        <v>188</v>
      </c>
      <c r="R28" s="1" t="s">
        <v>96</v>
      </c>
      <c r="S28" s="1" t="s">
        <v>32</v>
      </c>
      <c r="T28" s="1" t="s">
        <v>37</v>
      </c>
      <c r="U28" s="1" t="s">
        <v>37</v>
      </c>
      <c r="V28" s="1" t="s">
        <v>37</v>
      </c>
      <c r="W28" s="1" t="s">
        <v>37</v>
      </c>
      <c r="X28" s="1" t="s">
        <v>32</v>
      </c>
      <c r="Y28" s="1" t="s">
        <v>615</v>
      </c>
      <c r="Z28" s="1" t="s">
        <v>616</v>
      </c>
      <c r="AA28" s="1" t="s">
        <v>30</v>
      </c>
      <c r="AB28" s="1" t="s">
        <v>43</v>
      </c>
    </row>
    <row r="29" spans="1:28" x14ac:dyDescent="0.2">
      <c r="A29" s="1" t="s">
        <v>457</v>
      </c>
      <c r="B29" s="2">
        <v>31486</v>
      </c>
      <c r="C29" s="1" t="s">
        <v>48</v>
      </c>
      <c r="D29" s="2">
        <v>31489</v>
      </c>
      <c r="E29" s="1" t="s">
        <v>48</v>
      </c>
      <c r="F29" s="2">
        <v>31489</v>
      </c>
      <c r="G29" s="1" t="s">
        <v>31</v>
      </c>
      <c r="H29" s="1" t="s">
        <v>617</v>
      </c>
      <c r="I29" s="1" t="s">
        <v>361</v>
      </c>
      <c r="J29" s="3">
        <v>3100</v>
      </c>
      <c r="K29" s="1" t="s">
        <v>32</v>
      </c>
      <c r="L29" s="1" t="s">
        <v>32</v>
      </c>
      <c r="M29" s="4">
        <v>1.89</v>
      </c>
      <c r="N29" s="1" t="s">
        <v>618</v>
      </c>
      <c r="O29" s="1" t="s">
        <v>62</v>
      </c>
      <c r="P29" s="2">
        <v>31503</v>
      </c>
      <c r="Q29" s="1" t="s">
        <v>390</v>
      </c>
      <c r="R29" s="1" t="s">
        <v>619</v>
      </c>
      <c r="S29" s="1" t="s">
        <v>32</v>
      </c>
      <c r="T29" s="1" t="s">
        <v>37</v>
      </c>
      <c r="U29" s="1" t="s">
        <v>37</v>
      </c>
      <c r="V29" s="1" t="s">
        <v>37</v>
      </c>
      <c r="W29" s="1" t="s">
        <v>37</v>
      </c>
      <c r="X29" s="1" t="s">
        <v>32</v>
      </c>
      <c r="Y29" s="1" t="s">
        <v>620</v>
      </c>
      <c r="Z29" s="1" t="s">
        <v>621</v>
      </c>
      <c r="AA29" s="1" t="s">
        <v>30</v>
      </c>
      <c r="AB29" s="1" t="s">
        <v>43</v>
      </c>
    </row>
    <row r="30" spans="1:28" x14ac:dyDescent="0.2">
      <c r="A30" s="1" t="s">
        <v>457</v>
      </c>
      <c r="B30" s="2">
        <v>31507</v>
      </c>
      <c r="C30" s="1" t="s">
        <v>210</v>
      </c>
      <c r="D30" s="2">
        <v>31509</v>
      </c>
      <c r="E30" s="1" t="s">
        <v>336</v>
      </c>
      <c r="F30" s="2">
        <v>31509</v>
      </c>
      <c r="G30" s="1" t="s">
        <v>31</v>
      </c>
      <c r="H30" s="1" t="s">
        <v>136</v>
      </c>
      <c r="I30" s="1" t="s">
        <v>622</v>
      </c>
      <c r="J30" s="3">
        <v>1850</v>
      </c>
      <c r="K30" s="1" t="s">
        <v>94</v>
      </c>
      <c r="L30" s="1" t="s">
        <v>53</v>
      </c>
      <c r="M30" s="4">
        <v>1.1279999999999999</v>
      </c>
      <c r="N30" s="1" t="s">
        <v>623</v>
      </c>
      <c r="O30" s="1" t="s">
        <v>62</v>
      </c>
      <c r="P30" s="2">
        <v>31516</v>
      </c>
      <c r="Q30" s="1" t="s">
        <v>624</v>
      </c>
      <c r="R30" s="1" t="s">
        <v>142</v>
      </c>
      <c r="S30" s="1" t="s">
        <v>32</v>
      </c>
      <c r="T30" s="1" t="s">
        <v>37</v>
      </c>
      <c r="U30" s="1" t="s">
        <v>37</v>
      </c>
      <c r="V30" s="1" t="s">
        <v>37</v>
      </c>
      <c r="W30" s="1" t="s">
        <v>37</v>
      </c>
      <c r="X30" s="1" t="s">
        <v>32</v>
      </c>
      <c r="Y30" s="1" t="s">
        <v>625</v>
      </c>
      <c r="Z30" s="1" t="s">
        <v>626</v>
      </c>
      <c r="AA30" s="1" t="s">
        <v>30</v>
      </c>
      <c r="AB30" s="1" t="s">
        <v>109</v>
      </c>
    </row>
    <row r="31" spans="1:28" x14ac:dyDescent="0.2">
      <c r="A31" s="1" t="s">
        <v>457</v>
      </c>
      <c r="B31" s="2">
        <v>31514</v>
      </c>
      <c r="C31" s="1" t="s">
        <v>351</v>
      </c>
      <c r="D31" s="2">
        <v>31515</v>
      </c>
      <c r="E31" s="1" t="s">
        <v>627</v>
      </c>
      <c r="F31" s="2">
        <v>31516</v>
      </c>
      <c r="G31" s="1" t="s">
        <v>31</v>
      </c>
      <c r="H31" s="1" t="s">
        <v>628</v>
      </c>
      <c r="I31" s="1" t="s">
        <v>100</v>
      </c>
      <c r="J31" s="3">
        <v>980</v>
      </c>
      <c r="K31" s="1" t="s">
        <v>513</v>
      </c>
      <c r="L31" s="1" t="s">
        <v>32</v>
      </c>
      <c r="M31" s="4">
        <v>0.59799999999999998</v>
      </c>
      <c r="N31" s="1" t="s">
        <v>629</v>
      </c>
      <c r="O31" s="1" t="s">
        <v>62</v>
      </c>
      <c r="P31" s="2">
        <v>31546</v>
      </c>
      <c r="Q31" s="1" t="s">
        <v>390</v>
      </c>
      <c r="R31" s="1" t="s">
        <v>630</v>
      </c>
      <c r="S31" s="1" t="s">
        <v>32</v>
      </c>
      <c r="T31" s="1" t="s">
        <v>37</v>
      </c>
      <c r="U31" s="1" t="s">
        <v>37</v>
      </c>
      <c r="V31" s="1" t="s">
        <v>37</v>
      </c>
      <c r="W31" s="1" t="s">
        <v>37</v>
      </c>
      <c r="X31" s="1" t="s">
        <v>32</v>
      </c>
      <c r="Y31" s="1" t="s">
        <v>631</v>
      </c>
      <c r="Z31" s="1" t="s">
        <v>632</v>
      </c>
      <c r="AA31" s="1" t="s">
        <v>30</v>
      </c>
      <c r="AB31" s="1" t="s">
        <v>43</v>
      </c>
    </row>
    <row r="32" spans="1:28" x14ac:dyDescent="0.2">
      <c r="A32" s="1" t="s">
        <v>457</v>
      </c>
      <c r="B32" s="2">
        <v>31517</v>
      </c>
      <c r="C32" s="1" t="s">
        <v>232</v>
      </c>
      <c r="D32" s="2">
        <v>31518</v>
      </c>
      <c r="E32" s="1" t="s">
        <v>633</v>
      </c>
      <c r="F32" s="2">
        <v>31518</v>
      </c>
      <c r="G32" s="1" t="s">
        <v>31</v>
      </c>
      <c r="H32" s="1" t="s">
        <v>483</v>
      </c>
      <c r="I32" s="1" t="s">
        <v>460</v>
      </c>
      <c r="J32" s="3">
        <v>840</v>
      </c>
      <c r="K32" s="1" t="s">
        <v>634</v>
      </c>
      <c r="L32" s="1" t="s">
        <v>112</v>
      </c>
      <c r="M32" s="4">
        <v>0.5119999999999999</v>
      </c>
      <c r="N32" s="1" t="s">
        <v>635</v>
      </c>
      <c r="O32" s="1" t="s">
        <v>248</v>
      </c>
      <c r="P32" s="2">
        <v>31889</v>
      </c>
      <c r="Q32" s="1" t="s">
        <v>195</v>
      </c>
      <c r="R32" s="1" t="s">
        <v>189</v>
      </c>
      <c r="S32" s="1" t="s">
        <v>32</v>
      </c>
      <c r="T32" s="1" t="s">
        <v>37</v>
      </c>
      <c r="U32" s="1" t="s">
        <v>37</v>
      </c>
      <c r="V32" s="1" t="s">
        <v>37</v>
      </c>
      <c r="W32" s="1" t="s">
        <v>37</v>
      </c>
      <c r="X32" s="1" t="s">
        <v>32</v>
      </c>
      <c r="Y32" s="1" t="s">
        <v>636</v>
      </c>
      <c r="Z32" s="1" t="s">
        <v>637</v>
      </c>
      <c r="AA32" s="1" t="s">
        <v>30</v>
      </c>
      <c r="AB32" s="1" t="s">
        <v>43</v>
      </c>
    </row>
    <row r="33" spans="1:28" x14ac:dyDescent="0.2">
      <c r="A33" s="1" t="s">
        <v>457</v>
      </c>
      <c r="B33" s="2">
        <v>31527</v>
      </c>
      <c r="C33" s="1" t="s">
        <v>627</v>
      </c>
      <c r="D33" s="2">
        <v>31527</v>
      </c>
      <c r="E33" s="1" t="s">
        <v>351</v>
      </c>
      <c r="F33" s="2">
        <v>31527</v>
      </c>
      <c r="G33" s="1" t="s">
        <v>31</v>
      </c>
      <c r="H33" s="1" t="s">
        <v>32</v>
      </c>
      <c r="I33" s="1" t="s">
        <v>30</v>
      </c>
      <c r="J33" s="3">
        <v>80</v>
      </c>
      <c r="K33" s="1" t="s">
        <v>638</v>
      </c>
      <c r="L33" s="1" t="s">
        <v>32</v>
      </c>
      <c r="M33" s="4">
        <v>4.8999999999999995E-2</v>
      </c>
      <c r="N33" s="1" t="s">
        <v>639</v>
      </c>
      <c r="O33" s="1" t="s">
        <v>62</v>
      </c>
      <c r="P33" s="2">
        <v>31546</v>
      </c>
      <c r="Q33" s="1" t="s">
        <v>30</v>
      </c>
      <c r="R33" s="1" t="s">
        <v>640</v>
      </c>
      <c r="S33" s="1" t="s">
        <v>32</v>
      </c>
      <c r="T33" s="1" t="s">
        <v>37</v>
      </c>
      <c r="U33" s="1" t="s">
        <v>37</v>
      </c>
      <c r="V33" s="1" t="s">
        <v>37</v>
      </c>
      <c r="W33" s="1" t="s">
        <v>37</v>
      </c>
      <c r="X33" s="1" t="s">
        <v>32</v>
      </c>
      <c r="Y33" s="1" t="s">
        <v>641</v>
      </c>
      <c r="Z33" s="1" t="s">
        <v>642</v>
      </c>
      <c r="AA33" s="1" t="s">
        <v>30</v>
      </c>
      <c r="AB33" s="1" t="s">
        <v>43</v>
      </c>
    </row>
    <row r="34" spans="1:28" x14ac:dyDescent="0.2">
      <c r="A34" s="1" t="s">
        <v>457</v>
      </c>
      <c r="B34" s="2">
        <v>31535</v>
      </c>
      <c r="C34" s="1" t="s">
        <v>49</v>
      </c>
      <c r="D34" s="2">
        <v>31536</v>
      </c>
      <c r="E34" s="1" t="s">
        <v>351</v>
      </c>
      <c r="F34" s="2">
        <v>31537</v>
      </c>
      <c r="G34" s="1" t="s">
        <v>31</v>
      </c>
      <c r="H34" s="1" t="s">
        <v>483</v>
      </c>
      <c r="I34" s="1" t="s">
        <v>460</v>
      </c>
      <c r="J34" s="3">
        <v>920</v>
      </c>
      <c r="K34" s="1" t="s">
        <v>634</v>
      </c>
      <c r="L34" s="1" t="s">
        <v>160</v>
      </c>
      <c r="M34" s="4">
        <v>0.56099999999999994</v>
      </c>
      <c r="N34" s="1" t="s">
        <v>643</v>
      </c>
      <c r="O34" s="1" t="s">
        <v>248</v>
      </c>
      <c r="P34" s="2">
        <v>31889</v>
      </c>
      <c r="Q34" s="1" t="s">
        <v>195</v>
      </c>
      <c r="R34" s="1" t="s">
        <v>215</v>
      </c>
      <c r="S34" s="1" t="s">
        <v>32</v>
      </c>
      <c r="T34" s="1" t="s">
        <v>37</v>
      </c>
      <c r="U34" s="1" t="s">
        <v>37</v>
      </c>
      <c r="V34" s="1" t="s">
        <v>37</v>
      </c>
      <c r="W34" s="1" t="s">
        <v>37</v>
      </c>
      <c r="X34" s="1" t="s">
        <v>32</v>
      </c>
      <c r="Y34" s="1" t="s">
        <v>644</v>
      </c>
      <c r="Z34" s="1" t="s">
        <v>645</v>
      </c>
      <c r="AA34" s="1" t="s">
        <v>30</v>
      </c>
      <c r="AB34" s="1" t="s">
        <v>43</v>
      </c>
    </row>
    <row r="35" spans="1:28" x14ac:dyDescent="0.2">
      <c r="A35" s="1" t="s">
        <v>457</v>
      </c>
      <c r="B35" s="2">
        <v>31538</v>
      </c>
      <c r="C35" s="1" t="s">
        <v>49</v>
      </c>
      <c r="D35" s="2">
        <v>31539</v>
      </c>
      <c r="E35" s="1" t="s">
        <v>542</v>
      </c>
      <c r="F35" s="2">
        <v>31539</v>
      </c>
      <c r="G35" s="1" t="s">
        <v>31</v>
      </c>
      <c r="H35" s="1" t="s">
        <v>50</v>
      </c>
      <c r="I35" s="1" t="s">
        <v>244</v>
      </c>
      <c r="J35" s="3">
        <v>720</v>
      </c>
      <c r="K35" s="1" t="s">
        <v>646</v>
      </c>
      <c r="L35" s="1" t="s">
        <v>111</v>
      </c>
      <c r="M35" s="4">
        <v>0.43899999999999995</v>
      </c>
      <c r="N35" s="1" t="s">
        <v>647</v>
      </c>
      <c r="O35" s="1" t="s">
        <v>248</v>
      </c>
      <c r="P35" s="2">
        <v>31889</v>
      </c>
      <c r="Q35" s="1" t="s">
        <v>390</v>
      </c>
      <c r="R35" s="1" t="s">
        <v>40</v>
      </c>
      <c r="S35" s="1" t="s">
        <v>32</v>
      </c>
      <c r="T35" s="1" t="s">
        <v>37</v>
      </c>
      <c r="U35" s="1" t="s">
        <v>37</v>
      </c>
      <c r="V35" s="1" t="s">
        <v>37</v>
      </c>
      <c r="W35" s="1" t="s">
        <v>37</v>
      </c>
      <c r="X35" s="1" t="s">
        <v>32</v>
      </c>
      <c r="Y35" s="1" t="s">
        <v>648</v>
      </c>
      <c r="Z35" s="1" t="s">
        <v>649</v>
      </c>
      <c r="AA35" s="1" t="s">
        <v>30</v>
      </c>
      <c r="AB35" s="1" t="s">
        <v>43</v>
      </c>
    </row>
    <row r="36" spans="1:28" x14ac:dyDescent="0.2">
      <c r="A36" s="1" t="s">
        <v>457</v>
      </c>
      <c r="B36" s="2">
        <v>31561</v>
      </c>
      <c r="C36" s="1" t="s">
        <v>403</v>
      </c>
      <c r="D36" s="2">
        <v>31561</v>
      </c>
      <c r="E36" s="1" t="s">
        <v>191</v>
      </c>
      <c r="F36" s="2">
        <v>31562</v>
      </c>
      <c r="G36" s="1" t="s">
        <v>64</v>
      </c>
      <c r="H36" s="1" t="s">
        <v>32</v>
      </c>
      <c r="I36" s="1" t="s">
        <v>460</v>
      </c>
      <c r="J36" s="3">
        <v>620</v>
      </c>
      <c r="K36" s="1" t="s">
        <v>348</v>
      </c>
      <c r="L36" s="1" t="s">
        <v>650</v>
      </c>
      <c r="M36" s="4">
        <v>0.37799999999999995</v>
      </c>
      <c r="N36" s="1" t="s">
        <v>651</v>
      </c>
      <c r="O36" s="1" t="s">
        <v>248</v>
      </c>
      <c r="P36" s="2">
        <v>31889</v>
      </c>
      <c r="Q36" s="1" t="s">
        <v>30</v>
      </c>
      <c r="R36" s="1" t="s">
        <v>652</v>
      </c>
      <c r="S36" s="1" t="s">
        <v>32</v>
      </c>
      <c r="T36" s="1" t="s">
        <v>37</v>
      </c>
      <c r="U36" s="1" t="s">
        <v>37</v>
      </c>
      <c r="V36" s="1" t="s">
        <v>653</v>
      </c>
      <c r="W36" s="1" t="s">
        <v>243</v>
      </c>
      <c r="X36" s="1" t="s">
        <v>654</v>
      </c>
      <c r="Y36" s="1" t="s">
        <v>655</v>
      </c>
      <c r="Z36" s="1" t="s">
        <v>656</v>
      </c>
      <c r="AA36" s="1" t="s">
        <v>657</v>
      </c>
      <c r="AB36" s="1" t="s">
        <v>209</v>
      </c>
    </row>
    <row r="37" spans="1:28" x14ac:dyDescent="0.2">
      <c r="A37" s="1" t="s">
        <v>457</v>
      </c>
      <c r="B37" s="2">
        <v>31617</v>
      </c>
      <c r="C37" s="1" t="s">
        <v>232</v>
      </c>
      <c r="D37" s="2">
        <v>31617</v>
      </c>
      <c r="E37" s="1" t="s">
        <v>30</v>
      </c>
      <c r="F37" s="2">
        <v>31618</v>
      </c>
      <c r="G37" s="1" t="s">
        <v>64</v>
      </c>
      <c r="H37" s="1" t="s">
        <v>32</v>
      </c>
      <c r="I37" s="1" t="s">
        <v>374</v>
      </c>
      <c r="J37" s="3">
        <v>1335</v>
      </c>
      <c r="K37" s="1" t="s">
        <v>154</v>
      </c>
      <c r="L37" s="1" t="s">
        <v>420</v>
      </c>
      <c r="M37" s="4">
        <v>0.81399999999999995</v>
      </c>
      <c r="N37" s="1" t="s">
        <v>658</v>
      </c>
      <c r="O37" s="1" t="s">
        <v>248</v>
      </c>
      <c r="P37" s="2">
        <v>31889</v>
      </c>
      <c r="Q37" s="1" t="s">
        <v>30</v>
      </c>
      <c r="R37" s="1" t="s">
        <v>189</v>
      </c>
      <c r="S37" s="1" t="s">
        <v>32</v>
      </c>
      <c r="T37" s="1" t="s">
        <v>37</v>
      </c>
      <c r="U37" s="1" t="s">
        <v>37</v>
      </c>
      <c r="V37" s="1" t="s">
        <v>313</v>
      </c>
      <c r="W37" s="1" t="s">
        <v>659</v>
      </c>
      <c r="X37" s="1" t="s">
        <v>660</v>
      </c>
      <c r="Y37" s="1" t="s">
        <v>661</v>
      </c>
      <c r="Z37" s="1" t="s">
        <v>662</v>
      </c>
      <c r="AA37" s="1" t="s">
        <v>663</v>
      </c>
      <c r="AB37" s="1" t="s">
        <v>209</v>
      </c>
    </row>
    <row r="38" spans="1:28" x14ac:dyDescent="0.2">
      <c r="A38" s="1" t="s">
        <v>457</v>
      </c>
      <c r="B38" s="2">
        <v>31672</v>
      </c>
      <c r="C38" s="1" t="s">
        <v>49</v>
      </c>
      <c r="D38" s="2">
        <v>31673</v>
      </c>
      <c r="E38" s="1" t="s">
        <v>48</v>
      </c>
      <c r="F38" s="2">
        <v>31673</v>
      </c>
      <c r="G38" s="1" t="s">
        <v>64</v>
      </c>
      <c r="H38" s="1" t="s">
        <v>32</v>
      </c>
      <c r="I38" s="1" t="s">
        <v>100</v>
      </c>
      <c r="J38" s="3">
        <v>1115</v>
      </c>
      <c r="K38" s="1" t="s">
        <v>159</v>
      </c>
      <c r="L38" s="1" t="s">
        <v>293</v>
      </c>
      <c r="M38" s="4">
        <v>0.68</v>
      </c>
      <c r="N38" s="1" t="s">
        <v>664</v>
      </c>
      <c r="O38" s="1" t="s">
        <v>248</v>
      </c>
      <c r="P38" s="2">
        <v>31889</v>
      </c>
      <c r="Q38" s="1" t="s">
        <v>30</v>
      </c>
      <c r="R38" s="1" t="s">
        <v>665</v>
      </c>
      <c r="S38" s="1" t="s">
        <v>32</v>
      </c>
      <c r="T38" s="1" t="s">
        <v>37</v>
      </c>
      <c r="U38" s="1" t="s">
        <v>37</v>
      </c>
      <c r="V38" s="1" t="s">
        <v>37</v>
      </c>
      <c r="W38" s="1" t="s">
        <v>37</v>
      </c>
      <c r="X38" s="1" t="s">
        <v>32</v>
      </c>
      <c r="Y38" s="1" t="s">
        <v>32</v>
      </c>
      <c r="Z38" s="1" t="s">
        <v>32</v>
      </c>
      <c r="AA38" s="1" t="s">
        <v>30</v>
      </c>
      <c r="AB38" s="1" t="s">
        <v>37</v>
      </c>
    </row>
    <row r="39" spans="1:28" x14ac:dyDescent="0.2">
      <c r="A39" s="1" t="s">
        <v>457</v>
      </c>
      <c r="B39" s="2">
        <v>31679</v>
      </c>
      <c r="C39" s="1" t="s">
        <v>346</v>
      </c>
      <c r="D39" s="2">
        <v>31680</v>
      </c>
      <c r="E39" s="1" t="s">
        <v>666</v>
      </c>
      <c r="F39" s="2">
        <v>31680</v>
      </c>
      <c r="G39" s="1" t="s">
        <v>31</v>
      </c>
      <c r="H39" s="1" t="s">
        <v>380</v>
      </c>
      <c r="I39" s="1" t="s">
        <v>30</v>
      </c>
      <c r="J39" s="3">
        <v>2720</v>
      </c>
      <c r="K39" s="1" t="s">
        <v>638</v>
      </c>
      <c r="L39" s="1" t="s">
        <v>339</v>
      </c>
      <c r="M39" s="4">
        <v>1.66</v>
      </c>
      <c r="N39" s="1" t="s">
        <v>667</v>
      </c>
      <c r="O39" s="1" t="s">
        <v>248</v>
      </c>
      <c r="P39" s="2">
        <v>31889</v>
      </c>
      <c r="Q39" s="1" t="s">
        <v>30</v>
      </c>
      <c r="R39" s="1" t="s">
        <v>342</v>
      </c>
      <c r="S39" s="1" t="s">
        <v>32</v>
      </c>
      <c r="T39" s="1" t="s">
        <v>37</v>
      </c>
      <c r="U39" s="1" t="s">
        <v>37</v>
      </c>
      <c r="V39" s="1" t="s">
        <v>37</v>
      </c>
      <c r="W39" s="1" t="s">
        <v>37</v>
      </c>
      <c r="X39" s="1" t="s">
        <v>32</v>
      </c>
      <c r="Y39" s="1" t="s">
        <v>32</v>
      </c>
      <c r="Z39" s="1" t="s">
        <v>32</v>
      </c>
      <c r="AA39" s="1" t="s">
        <v>30</v>
      </c>
      <c r="AB39" s="1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B14" sqref="B14"/>
    </sheetView>
  </sheetViews>
  <sheetFormatPr defaultRowHeight="12.75" x14ac:dyDescent="0.2"/>
  <sheetData>
    <row r="1" spans="1:14" x14ac:dyDescent="0.2">
      <c r="A1" s="1" t="s">
        <v>0</v>
      </c>
      <c r="B1" s="1" t="s">
        <v>668</v>
      </c>
      <c r="C1" s="1" t="s">
        <v>669</v>
      </c>
      <c r="D1" s="1" t="s">
        <v>670</v>
      </c>
      <c r="E1" s="1" t="s">
        <v>671</v>
      </c>
      <c r="F1" s="1" t="s">
        <v>13</v>
      </c>
      <c r="G1" s="1" t="s">
        <v>672</v>
      </c>
      <c r="H1" s="1" t="s">
        <v>673</v>
      </c>
      <c r="I1" s="1" t="s">
        <v>17</v>
      </c>
      <c r="J1" s="1" t="s">
        <v>18</v>
      </c>
      <c r="K1" s="1" t="s">
        <v>14</v>
      </c>
      <c r="L1" s="1" t="s">
        <v>674</v>
      </c>
      <c r="M1" s="1" t="s">
        <v>675</v>
      </c>
      <c r="N1" s="1" t="s">
        <v>28</v>
      </c>
    </row>
    <row r="2" spans="1:14" x14ac:dyDescent="0.2">
      <c r="A2" s="1" t="s">
        <v>676</v>
      </c>
      <c r="B2" s="1" t="s">
        <v>37</v>
      </c>
      <c r="C2" s="2">
        <v>31240</v>
      </c>
      <c r="D2" s="5">
        <v>0.02</v>
      </c>
      <c r="E2" s="6">
        <v>0</v>
      </c>
      <c r="F2" s="1" t="s">
        <v>677</v>
      </c>
      <c r="G2" s="1" t="s">
        <v>678</v>
      </c>
      <c r="H2" s="2">
        <v>31259</v>
      </c>
      <c r="I2" s="6">
        <v>-4.3</v>
      </c>
      <c r="J2" s="3">
        <v>-66</v>
      </c>
      <c r="K2" s="1" t="s">
        <v>679</v>
      </c>
      <c r="L2" s="6">
        <v>-4.5</v>
      </c>
      <c r="M2" s="3">
        <v>0</v>
      </c>
      <c r="N2" s="1" t="s">
        <v>680</v>
      </c>
    </row>
    <row r="3" spans="1:14" x14ac:dyDescent="0.2">
      <c r="A3" s="1" t="s">
        <v>676</v>
      </c>
      <c r="B3" s="1" t="s">
        <v>37</v>
      </c>
      <c r="C3" s="2">
        <v>31240</v>
      </c>
      <c r="D3" s="5">
        <v>0.05</v>
      </c>
      <c r="E3" s="6">
        <v>0</v>
      </c>
      <c r="F3" s="1" t="s">
        <v>681</v>
      </c>
      <c r="G3" s="1" t="s">
        <v>682</v>
      </c>
      <c r="H3" s="2">
        <v>31259</v>
      </c>
      <c r="I3" s="6">
        <v>-3</v>
      </c>
      <c r="J3" s="3">
        <v>-52</v>
      </c>
      <c r="K3" s="1" t="s">
        <v>679</v>
      </c>
      <c r="L3" s="6">
        <v>-2.8</v>
      </c>
      <c r="M3" s="3">
        <v>0</v>
      </c>
      <c r="N3" s="1" t="s">
        <v>37</v>
      </c>
    </row>
    <row r="4" spans="1:14" x14ac:dyDescent="0.2">
      <c r="A4" s="1" t="s">
        <v>676</v>
      </c>
      <c r="B4" s="1" t="s">
        <v>37</v>
      </c>
      <c r="C4" s="2">
        <v>31240</v>
      </c>
      <c r="D4" s="5">
        <v>1</v>
      </c>
      <c r="E4" s="6">
        <v>0</v>
      </c>
      <c r="F4" s="1" t="s">
        <v>683</v>
      </c>
      <c r="G4" s="1" t="s">
        <v>684</v>
      </c>
      <c r="H4" s="2">
        <v>31259</v>
      </c>
      <c r="I4" s="6">
        <v>-2.7</v>
      </c>
      <c r="J4" s="3">
        <v>-54</v>
      </c>
      <c r="K4" s="1" t="s">
        <v>679</v>
      </c>
      <c r="L4" s="6">
        <v>-2.8</v>
      </c>
      <c r="M4" s="3">
        <v>0</v>
      </c>
      <c r="N4" s="1" t="s">
        <v>37</v>
      </c>
    </row>
    <row r="5" spans="1:14" x14ac:dyDescent="0.2">
      <c r="A5" s="1" t="s">
        <v>676</v>
      </c>
      <c r="B5" s="1" t="s">
        <v>37</v>
      </c>
      <c r="C5" s="2">
        <v>31240</v>
      </c>
      <c r="D5" s="5">
        <v>3</v>
      </c>
      <c r="E5" s="6">
        <v>0</v>
      </c>
      <c r="F5" s="1" t="s">
        <v>685</v>
      </c>
      <c r="G5" s="1" t="s">
        <v>686</v>
      </c>
      <c r="H5" s="2">
        <v>31259</v>
      </c>
      <c r="I5" s="6">
        <v>-0.4</v>
      </c>
      <c r="J5" s="3">
        <v>-54</v>
      </c>
      <c r="K5" s="1" t="s">
        <v>679</v>
      </c>
      <c r="L5" s="6">
        <v>-2.8</v>
      </c>
      <c r="M5" s="3">
        <v>0</v>
      </c>
      <c r="N5" s="1" t="s">
        <v>37</v>
      </c>
    </row>
    <row r="6" spans="1:14" x14ac:dyDescent="0.2">
      <c r="A6" s="1" t="s">
        <v>676</v>
      </c>
      <c r="B6" s="1" t="s">
        <v>37</v>
      </c>
      <c r="C6" s="2">
        <v>31240</v>
      </c>
      <c r="D6" s="5">
        <v>10</v>
      </c>
      <c r="E6" s="6">
        <v>0</v>
      </c>
      <c r="F6" s="1" t="s">
        <v>687</v>
      </c>
      <c r="G6" s="1" t="s">
        <v>688</v>
      </c>
      <c r="H6" s="2">
        <v>31259</v>
      </c>
      <c r="I6" s="6">
        <v>-2.7</v>
      </c>
      <c r="J6" s="3">
        <v>-55</v>
      </c>
      <c r="K6" s="1" t="s">
        <v>679</v>
      </c>
      <c r="L6" s="6">
        <v>-2.6</v>
      </c>
      <c r="M6" s="3">
        <v>0</v>
      </c>
      <c r="N6" s="1" t="s">
        <v>37</v>
      </c>
    </row>
    <row r="7" spans="1:14" x14ac:dyDescent="0.2">
      <c r="A7" s="1" t="s">
        <v>676</v>
      </c>
      <c r="B7" s="1" t="s">
        <v>37</v>
      </c>
      <c r="C7" s="2">
        <v>31240</v>
      </c>
      <c r="D7" s="5">
        <v>18</v>
      </c>
      <c r="E7" s="6">
        <v>0</v>
      </c>
      <c r="F7" s="1" t="s">
        <v>689</v>
      </c>
      <c r="G7" s="1" t="s">
        <v>690</v>
      </c>
      <c r="H7" s="2">
        <v>31259</v>
      </c>
      <c r="I7" s="6">
        <v>-2.7</v>
      </c>
      <c r="J7" s="3">
        <v>-54</v>
      </c>
      <c r="K7" s="1" t="s">
        <v>679</v>
      </c>
      <c r="L7" s="6">
        <v>-2.7</v>
      </c>
      <c r="M7" s="3">
        <v>0</v>
      </c>
      <c r="N7" s="1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workbookViewId="0">
      <selection activeCell="I46" sqref="I46"/>
    </sheetView>
  </sheetViews>
  <sheetFormatPr defaultRowHeight="12.75" x14ac:dyDescent="0.2"/>
  <sheetData>
    <row r="1" spans="1:2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">
      <c r="A2" s="1" t="s">
        <v>691</v>
      </c>
      <c r="B2" s="2">
        <v>31428</v>
      </c>
      <c r="C2" s="1" t="s">
        <v>692</v>
      </c>
      <c r="D2" s="2">
        <v>31428</v>
      </c>
      <c r="E2" s="1" t="s">
        <v>48</v>
      </c>
      <c r="F2" s="2">
        <v>31428</v>
      </c>
      <c r="G2" s="1" t="s">
        <v>64</v>
      </c>
      <c r="H2" s="1" t="s">
        <v>32</v>
      </c>
      <c r="I2" s="1" t="s">
        <v>30</v>
      </c>
      <c r="J2" s="3">
        <v>125</v>
      </c>
      <c r="K2" s="1" t="s">
        <v>32</v>
      </c>
      <c r="L2" s="1" t="s">
        <v>32</v>
      </c>
      <c r="M2" s="4">
        <v>7.5999999999999998E-2</v>
      </c>
      <c r="N2" s="1" t="s">
        <v>693</v>
      </c>
      <c r="O2" s="1" t="s">
        <v>34</v>
      </c>
      <c r="P2" s="2">
        <v>31447</v>
      </c>
      <c r="Q2" s="1" t="s">
        <v>30</v>
      </c>
      <c r="R2" s="1" t="s">
        <v>610</v>
      </c>
      <c r="S2" s="1" t="s">
        <v>694</v>
      </c>
      <c r="T2" s="1" t="s">
        <v>37</v>
      </c>
      <c r="U2" s="1" t="s">
        <v>695</v>
      </c>
      <c r="V2" s="1" t="s">
        <v>37</v>
      </c>
      <c r="W2" s="1" t="s">
        <v>37</v>
      </c>
      <c r="X2" s="1" t="s">
        <v>32</v>
      </c>
      <c r="Y2" s="1" t="s">
        <v>32</v>
      </c>
      <c r="Z2" s="1" t="s">
        <v>32</v>
      </c>
      <c r="AA2" s="1" t="s">
        <v>30</v>
      </c>
      <c r="AB2" s="1" t="s">
        <v>109</v>
      </c>
      <c r="AC2" s="1" t="s">
        <v>37</v>
      </c>
    </row>
    <row r="3" spans="1:29" x14ac:dyDescent="0.2">
      <c r="A3" s="1" t="s">
        <v>691</v>
      </c>
      <c r="B3" s="2">
        <v>31432</v>
      </c>
      <c r="C3" s="1" t="s">
        <v>696</v>
      </c>
      <c r="D3" s="2">
        <v>31432</v>
      </c>
      <c r="E3" s="1" t="s">
        <v>313</v>
      </c>
      <c r="F3" s="2">
        <v>31432</v>
      </c>
      <c r="G3" s="1" t="s">
        <v>31</v>
      </c>
      <c r="H3" s="1" t="s">
        <v>50</v>
      </c>
      <c r="I3" s="1" t="s">
        <v>411</v>
      </c>
      <c r="J3" s="3">
        <v>730</v>
      </c>
      <c r="K3" s="1" t="s">
        <v>186</v>
      </c>
      <c r="L3" s="1" t="s">
        <v>179</v>
      </c>
      <c r="M3" s="4">
        <v>0.44500000000000001</v>
      </c>
      <c r="N3" s="1" t="s">
        <v>697</v>
      </c>
      <c r="O3" s="1" t="s">
        <v>34</v>
      </c>
      <c r="P3" s="2">
        <v>31447</v>
      </c>
      <c r="Q3" s="1" t="s">
        <v>698</v>
      </c>
      <c r="R3" s="1" t="s">
        <v>699</v>
      </c>
      <c r="S3" s="1" t="s">
        <v>535</v>
      </c>
      <c r="T3" s="1" t="s">
        <v>37</v>
      </c>
      <c r="U3" s="1" t="s">
        <v>37</v>
      </c>
      <c r="V3" s="1" t="s">
        <v>37</v>
      </c>
      <c r="W3" s="1" t="s">
        <v>37</v>
      </c>
      <c r="X3" s="1" t="s">
        <v>32</v>
      </c>
      <c r="Y3" s="1" t="s">
        <v>32</v>
      </c>
      <c r="Z3" s="1" t="s">
        <v>32</v>
      </c>
      <c r="AA3" s="1" t="s">
        <v>30</v>
      </c>
      <c r="AB3" s="1" t="s">
        <v>109</v>
      </c>
      <c r="AC3" s="1" t="s">
        <v>37</v>
      </c>
    </row>
    <row r="4" spans="1:29" x14ac:dyDescent="0.2">
      <c r="A4" s="1" t="s">
        <v>691</v>
      </c>
      <c r="B4" s="2">
        <v>31435</v>
      </c>
      <c r="C4" s="1" t="s">
        <v>128</v>
      </c>
      <c r="D4" s="2">
        <v>31435</v>
      </c>
      <c r="E4" s="1" t="s">
        <v>403</v>
      </c>
      <c r="F4" s="2">
        <v>31435</v>
      </c>
      <c r="G4" s="1" t="s">
        <v>31</v>
      </c>
      <c r="H4" s="1" t="s">
        <v>50</v>
      </c>
      <c r="I4" s="1" t="s">
        <v>92</v>
      </c>
      <c r="J4" s="3">
        <v>140</v>
      </c>
      <c r="K4" s="1" t="s">
        <v>700</v>
      </c>
      <c r="L4" s="1" t="s">
        <v>177</v>
      </c>
      <c r="M4" s="4">
        <v>8.5000000000000006E-2</v>
      </c>
      <c r="N4" s="1" t="s">
        <v>701</v>
      </c>
      <c r="O4" s="1" t="s">
        <v>34</v>
      </c>
      <c r="P4" s="2">
        <v>31447</v>
      </c>
      <c r="Q4" s="1" t="s">
        <v>188</v>
      </c>
      <c r="R4" s="1" t="s">
        <v>610</v>
      </c>
      <c r="S4" s="1" t="s">
        <v>702</v>
      </c>
      <c r="T4" s="1" t="s">
        <v>37</v>
      </c>
      <c r="U4" s="1" t="s">
        <v>37</v>
      </c>
      <c r="V4" s="1" t="s">
        <v>37</v>
      </c>
      <c r="W4" s="1" t="s">
        <v>37</v>
      </c>
      <c r="X4" s="1" t="s">
        <v>32</v>
      </c>
      <c r="Y4" s="1" t="s">
        <v>32</v>
      </c>
      <c r="Z4" s="1" t="s">
        <v>32</v>
      </c>
      <c r="AA4" s="1" t="s">
        <v>30</v>
      </c>
      <c r="AB4" s="1" t="s">
        <v>109</v>
      </c>
      <c r="AC4" s="1" t="s">
        <v>37</v>
      </c>
    </row>
    <row r="5" spans="1:29" x14ac:dyDescent="0.2">
      <c r="A5" s="1" t="s">
        <v>691</v>
      </c>
      <c r="B5" s="2">
        <v>31442</v>
      </c>
      <c r="C5" s="1" t="s">
        <v>346</v>
      </c>
      <c r="D5" s="2">
        <v>31442</v>
      </c>
      <c r="E5" s="1" t="s">
        <v>703</v>
      </c>
      <c r="F5" s="2">
        <v>31442</v>
      </c>
      <c r="G5" s="1" t="s">
        <v>64</v>
      </c>
      <c r="H5" s="1" t="s">
        <v>32</v>
      </c>
      <c r="I5" s="1" t="s">
        <v>192</v>
      </c>
      <c r="J5" s="3">
        <v>430</v>
      </c>
      <c r="K5" s="1" t="s">
        <v>111</v>
      </c>
      <c r="L5" s="1" t="s">
        <v>179</v>
      </c>
      <c r="M5" s="4">
        <v>0.26199999999999996</v>
      </c>
      <c r="N5" s="1" t="s">
        <v>704</v>
      </c>
      <c r="O5" s="1" t="s">
        <v>34</v>
      </c>
      <c r="P5" s="2">
        <v>31461</v>
      </c>
      <c r="Q5" s="1" t="s">
        <v>30</v>
      </c>
      <c r="R5" s="1" t="s">
        <v>705</v>
      </c>
      <c r="S5" s="1" t="s">
        <v>57</v>
      </c>
      <c r="T5" s="1" t="s">
        <v>37</v>
      </c>
      <c r="U5" s="1" t="s">
        <v>37</v>
      </c>
      <c r="V5" s="1" t="s">
        <v>37</v>
      </c>
      <c r="W5" s="1" t="s">
        <v>37</v>
      </c>
      <c r="X5" s="1" t="s">
        <v>32</v>
      </c>
      <c r="Y5" s="1" t="s">
        <v>32</v>
      </c>
      <c r="Z5" s="1" t="s">
        <v>32</v>
      </c>
      <c r="AA5" s="1" t="s">
        <v>30</v>
      </c>
      <c r="AB5" s="1" t="s">
        <v>109</v>
      </c>
      <c r="AC5" s="1" t="s">
        <v>37</v>
      </c>
    </row>
    <row r="6" spans="1:29" x14ac:dyDescent="0.2">
      <c r="A6" s="1" t="s">
        <v>691</v>
      </c>
      <c r="B6" s="2">
        <v>31445</v>
      </c>
      <c r="C6" s="1" t="s">
        <v>270</v>
      </c>
      <c r="D6" s="2">
        <v>31445</v>
      </c>
      <c r="E6" s="1" t="s">
        <v>706</v>
      </c>
      <c r="F6" s="2">
        <v>31446</v>
      </c>
      <c r="G6" s="1" t="s">
        <v>64</v>
      </c>
      <c r="H6" s="1" t="s">
        <v>507</v>
      </c>
      <c r="I6" s="1" t="s">
        <v>460</v>
      </c>
      <c r="J6" s="3">
        <v>740</v>
      </c>
      <c r="K6" s="1" t="s">
        <v>52</v>
      </c>
      <c r="L6" s="1" t="s">
        <v>53</v>
      </c>
      <c r="M6" s="4">
        <v>0.45099999999999996</v>
      </c>
      <c r="N6" s="1" t="s">
        <v>707</v>
      </c>
      <c r="O6" s="1" t="s">
        <v>34</v>
      </c>
      <c r="P6" s="2">
        <v>31461</v>
      </c>
      <c r="Q6" s="1" t="s">
        <v>30</v>
      </c>
      <c r="R6" s="1" t="s">
        <v>140</v>
      </c>
      <c r="S6" s="1" t="s">
        <v>708</v>
      </c>
      <c r="T6" s="1" t="s">
        <v>37</v>
      </c>
      <c r="U6" s="1" t="s">
        <v>709</v>
      </c>
      <c r="V6" s="1" t="s">
        <v>37</v>
      </c>
      <c r="W6" s="1" t="s">
        <v>37</v>
      </c>
      <c r="X6" s="1" t="s">
        <v>32</v>
      </c>
      <c r="Y6" s="1" t="s">
        <v>32</v>
      </c>
      <c r="Z6" s="1" t="s">
        <v>32</v>
      </c>
      <c r="AA6" s="1" t="s">
        <v>30</v>
      </c>
      <c r="AB6" s="1" t="s">
        <v>109</v>
      </c>
      <c r="AC6" s="1" t="s">
        <v>37</v>
      </c>
    </row>
    <row r="7" spans="1:29" x14ac:dyDescent="0.2">
      <c r="A7" s="1" t="s">
        <v>691</v>
      </c>
      <c r="B7" s="2">
        <v>31447</v>
      </c>
      <c r="C7" s="1" t="s">
        <v>710</v>
      </c>
      <c r="D7" s="2">
        <v>31447</v>
      </c>
      <c r="E7" s="1" t="s">
        <v>711</v>
      </c>
      <c r="F7" s="2">
        <v>31448</v>
      </c>
      <c r="G7" s="1" t="s">
        <v>31</v>
      </c>
      <c r="H7" s="1" t="s">
        <v>507</v>
      </c>
      <c r="I7" s="1" t="s">
        <v>352</v>
      </c>
      <c r="J7" s="3">
        <v>370</v>
      </c>
      <c r="K7" s="1" t="s">
        <v>712</v>
      </c>
      <c r="L7" s="1" t="s">
        <v>52</v>
      </c>
      <c r="M7" s="4">
        <v>0.22599999999999998</v>
      </c>
      <c r="N7" s="1" t="s">
        <v>713</v>
      </c>
      <c r="O7" s="1" t="s">
        <v>34</v>
      </c>
      <c r="P7" s="2">
        <v>31461</v>
      </c>
      <c r="Q7" s="1" t="s">
        <v>714</v>
      </c>
      <c r="R7" s="1" t="s">
        <v>382</v>
      </c>
      <c r="S7" s="1" t="s">
        <v>479</v>
      </c>
      <c r="T7" s="1" t="s">
        <v>37</v>
      </c>
      <c r="U7" s="1" t="s">
        <v>37</v>
      </c>
      <c r="V7" s="1" t="s">
        <v>37</v>
      </c>
      <c r="W7" s="1" t="s">
        <v>37</v>
      </c>
      <c r="X7" s="1" t="s">
        <v>32</v>
      </c>
      <c r="Y7" s="1" t="s">
        <v>32</v>
      </c>
      <c r="Z7" s="1" t="s">
        <v>32</v>
      </c>
      <c r="AA7" s="1" t="s">
        <v>30</v>
      </c>
      <c r="AB7" s="1" t="s">
        <v>109</v>
      </c>
      <c r="AC7" s="1" t="s">
        <v>37</v>
      </c>
    </row>
    <row r="8" spans="1:29" x14ac:dyDescent="0.2">
      <c r="A8" s="1" t="s">
        <v>691</v>
      </c>
      <c r="B8" s="2">
        <v>31451</v>
      </c>
      <c r="C8" s="1" t="s">
        <v>715</v>
      </c>
      <c r="D8" s="2">
        <v>31451</v>
      </c>
      <c r="E8" s="1" t="s">
        <v>716</v>
      </c>
      <c r="F8" s="2">
        <v>31451</v>
      </c>
      <c r="G8" s="1" t="s">
        <v>31</v>
      </c>
      <c r="H8" s="1" t="s">
        <v>717</v>
      </c>
      <c r="I8" s="1" t="s">
        <v>74</v>
      </c>
      <c r="J8" s="3">
        <v>170</v>
      </c>
      <c r="K8" s="1" t="s">
        <v>75</v>
      </c>
      <c r="L8" s="1" t="s">
        <v>166</v>
      </c>
      <c r="M8" s="4">
        <v>0.104</v>
      </c>
      <c r="N8" s="1" t="s">
        <v>718</v>
      </c>
      <c r="O8" s="1" t="s">
        <v>34</v>
      </c>
      <c r="P8" s="2">
        <v>31483</v>
      </c>
      <c r="Q8" s="1" t="s">
        <v>569</v>
      </c>
      <c r="R8" s="1" t="s">
        <v>719</v>
      </c>
      <c r="S8" s="1" t="s">
        <v>720</v>
      </c>
      <c r="T8" s="1" t="s">
        <v>37</v>
      </c>
      <c r="U8" s="1" t="s">
        <v>37</v>
      </c>
      <c r="V8" s="1" t="s">
        <v>37</v>
      </c>
      <c r="W8" s="1" t="s">
        <v>37</v>
      </c>
      <c r="X8" s="1" t="s">
        <v>32</v>
      </c>
      <c r="Y8" s="1" t="s">
        <v>32</v>
      </c>
      <c r="Z8" s="1" t="s">
        <v>32</v>
      </c>
      <c r="AA8" s="1" t="s">
        <v>30</v>
      </c>
      <c r="AB8" s="1" t="s">
        <v>109</v>
      </c>
      <c r="AC8" s="1" t="s">
        <v>37</v>
      </c>
    </row>
    <row r="9" spans="1:29" x14ac:dyDescent="0.2">
      <c r="A9" s="1" t="s">
        <v>691</v>
      </c>
      <c r="B9" s="2">
        <v>31455</v>
      </c>
      <c r="C9" s="1" t="s">
        <v>48</v>
      </c>
      <c r="D9" s="2">
        <v>31455</v>
      </c>
      <c r="E9" s="1" t="s">
        <v>403</v>
      </c>
      <c r="F9" s="2">
        <v>31456</v>
      </c>
      <c r="G9" s="1" t="s">
        <v>31</v>
      </c>
      <c r="H9" s="1" t="s">
        <v>717</v>
      </c>
      <c r="I9" s="1" t="s">
        <v>330</v>
      </c>
      <c r="J9" s="3">
        <v>1100</v>
      </c>
      <c r="K9" s="1" t="s">
        <v>721</v>
      </c>
      <c r="L9" s="1" t="s">
        <v>111</v>
      </c>
      <c r="M9" s="4">
        <v>0.67699999999999994</v>
      </c>
      <c r="N9" s="1" t="s">
        <v>722</v>
      </c>
      <c r="O9" s="1" t="s">
        <v>34</v>
      </c>
      <c r="P9" s="2">
        <v>31483</v>
      </c>
      <c r="Q9" s="1" t="s">
        <v>723</v>
      </c>
      <c r="R9" s="1" t="s">
        <v>575</v>
      </c>
      <c r="S9" s="1" t="s">
        <v>724</v>
      </c>
      <c r="T9" s="1" t="s">
        <v>37</v>
      </c>
      <c r="U9" s="1" t="s">
        <v>37</v>
      </c>
      <c r="V9" s="1" t="s">
        <v>37</v>
      </c>
      <c r="W9" s="1" t="s">
        <v>37</v>
      </c>
      <c r="X9" s="1" t="s">
        <v>32</v>
      </c>
      <c r="Y9" s="1" t="s">
        <v>32</v>
      </c>
      <c r="Z9" s="1" t="s">
        <v>32</v>
      </c>
      <c r="AA9" s="1" t="s">
        <v>30</v>
      </c>
      <c r="AB9" s="1" t="s">
        <v>109</v>
      </c>
      <c r="AC9" s="1" t="s">
        <v>37</v>
      </c>
    </row>
    <row r="10" spans="1:29" x14ac:dyDescent="0.2">
      <c r="A10" s="1" t="s">
        <v>691</v>
      </c>
      <c r="B10" s="2">
        <v>31456</v>
      </c>
      <c r="C10" s="1" t="s">
        <v>725</v>
      </c>
      <c r="D10" s="2">
        <v>31457</v>
      </c>
      <c r="E10" s="1" t="s">
        <v>711</v>
      </c>
      <c r="F10" s="2">
        <v>31457</v>
      </c>
      <c r="G10" s="1" t="s">
        <v>64</v>
      </c>
      <c r="H10" s="1" t="s">
        <v>32</v>
      </c>
      <c r="I10" s="1" t="s">
        <v>244</v>
      </c>
      <c r="J10" s="3">
        <v>130</v>
      </c>
      <c r="K10" s="1" t="s">
        <v>514</v>
      </c>
      <c r="L10" s="1" t="s">
        <v>200</v>
      </c>
      <c r="M10" s="4">
        <v>7.8999999999999987E-2</v>
      </c>
      <c r="N10" s="1" t="s">
        <v>726</v>
      </c>
      <c r="O10" s="1" t="s">
        <v>34</v>
      </c>
      <c r="P10" s="2">
        <v>31483</v>
      </c>
      <c r="Q10" s="1" t="s">
        <v>30</v>
      </c>
      <c r="R10" s="1" t="s">
        <v>727</v>
      </c>
      <c r="S10" s="1" t="s">
        <v>728</v>
      </c>
      <c r="T10" s="1" t="s">
        <v>37</v>
      </c>
      <c r="U10" s="1" t="s">
        <v>37</v>
      </c>
      <c r="V10" s="1" t="s">
        <v>37</v>
      </c>
      <c r="W10" s="1" t="s">
        <v>37</v>
      </c>
      <c r="X10" s="1" t="s">
        <v>32</v>
      </c>
      <c r="Y10" s="1" t="s">
        <v>729</v>
      </c>
      <c r="Z10" s="1" t="s">
        <v>730</v>
      </c>
      <c r="AA10" s="1" t="s">
        <v>30</v>
      </c>
      <c r="AB10" s="1" t="s">
        <v>43</v>
      </c>
      <c r="AC10" s="1" t="s">
        <v>37</v>
      </c>
    </row>
    <row r="11" spans="1:29" x14ac:dyDescent="0.2">
      <c r="A11" s="1" t="s">
        <v>691</v>
      </c>
      <c r="B11" s="2">
        <v>31458</v>
      </c>
      <c r="C11" s="1" t="s">
        <v>731</v>
      </c>
      <c r="D11" s="2">
        <v>31458</v>
      </c>
      <c r="E11" s="1" t="s">
        <v>732</v>
      </c>
      <c r="F11" s="2">
        <v>31458</v>
      </c>
      <c r="G11" s="1" t="s">
        <v>64</v>
      </c>
      <c r="H11" s="1" t="s">
        <v>32</v>
      </c>
      <c r="I11" s="1" t="s">
        <v>192</v>
      </c>
      <c r="J11" s="3">
        <v>410</v>
      </c>
      <c r="K11" s="1" t="s">
        <v>173</v>
      </c>
      <c r="L11" s="1" t="s">
        <v>102</v>
      </c>
      <c r="M11" s="4">
        <v>0.25</v>
      </c>
      <c r="N11" s="1" t="s">
        <v>733</v>
      </c>
      <c r="O11" s="1" t="s">
        <v>34</v>
      </c>
      <c r="P11" s="2">
        <v>31483</v>
      </c>
      <c r="Q11" s="1" t="s">
        <v>30</v>
      </c>
      <c r="R11" s="1" t="s">
        <v>630</v>
      </c>
      <c r="S11" s="1" t="s">
        <v>538</v>
      </c>
      <c r="T11" s="1" t="s">
        <v>37</v>
      </c>
      <c r="U11" s="1" t="s">
        <v>37</v>
      </c>
      <c r="V11" s="1" t="s">
        <v>37</v>
      </c>
      <c r="W11" s="1" t="s">
        <v>37</v>
      </c>
      <c r="X11" s="1" t="s">
        <v>32</v>
      </c>
      <c r="Y11" s="1" t="s">
        <v>734</v>
      </c>
      <c r="Z11" s="1" t="s">
        <v>735</v>
      </c>
      <c r="AA11" s="1" t="s">
        <v>30</v>
      </c>
      <c r="AB11" s="1" t="s">
        <v>43</v>
      </c>
      <c r="AC11" s="1" t="s">
        <v>37</v>
      </c>
    </row>
    <row r="12" spans="1:29" x14ac:dyDescent="0.2">
      <c r="A12" s="1" t="s">
        <v>691</v>
      </c>
      <c r="B12" s="2">
        <v>31459</v>
      </c>
      <c r="C12" s="1" t="s">
        <v>736</v>
      </c>
      <c r="D12" s="2">
        <v>31460</v>
      </c>
      <c r="E12" s="1" t="s">
        <v>129</v>
      </c>
      <c r="F12" s="2">
        <v>31460</v>
      </c>
      <c r="G12" s="1" t="s">
        <v>64</v>
      </c>
      <c r="H12" s="1" t="s">
        <v>32</v>
      </c>
      <c r="I12" s="1" t="s">
        <v>737</v>
      </c>
      <c r="J12" s="3">
        <v>5500</v>
      </c>
      <c r="K12" s="1" t="s">
        <v>173</v>
      </c>
      <c r="L12" s="1" t="s">
        <v>160</v>
      </c>
      <c r="M12" s="4">
        <v>3.3539999999999996</v>
      </c>
      <c r="N12" s="1" t="s">
        <v>738</v>
      </c>
      <c r="O12" s="1" t="s">
        <v>34</v>
      </c>
      <c r="P12" s="2">
        <v>31483</v>
      </c>
      <c r="Q12" s="1" t="s">
        <v>30</v>
      </c>
      <c r="R12" s="1" t="s">
        <v>382</v>
      </c>
      <c r="S12" s="1" t="s">
        <v>739</v>
      </c>
      <c r="T12" s="1" t="s">
        <v>37</v>
      </c>
      <c r="U12" s="1" t="s">
        <v>106</v>
      </c>
      <c r="V12" s="1" t="s">
        <v>37</v>
      </c>
      <c r="W12" s="1" t="s">
        <v>37</v>
      </c>
      <c r="X12" s="1" t="s">
        <v>32</v>
      </c>
      <c r="Y12" s="1" t="s">
        <v>740</v>
      </c>
      <c r="Z12" s="1" t="s">
        <v>741</v>
      </c>
      <c r="AA12" s="1" t="s">
        <v>30</v>
      </c>
      <c r="AB12" s="1" t="s">
        <v>43</v>
      </c>
      <c r="AC12" s="1" t="s">
        <v>37</v>
      </c>
    </row>
    <row r="13" spans="1:29" x14ac:dyDescent="0.2">
      <c r="A13" s="1" t="s">
        <v>691</v>
      </c>
      <c r="B13" s="2">
        <v>31461</v>
      </c>
      <c r="C13" s="1" t="s">
        <v>210</v>
      </c>
      <c r="D13" s="2">
        <v>31462</v>
      </c>
      <c r="E13" s="1" t="s">
        <v>742</v>
      </c>
      <c r="F13" s="2">
        <v>31462</v>
      </c>
      <c r="G13" s="1" t="s">
        <v>64</v>
      </c>
      <c r="H13" s="1" t="s">
        <v>32</v>
      </c>
      <c r="I13" s="1" t="s">
        <v>743</v>
      </c>
      <c r="J13" s="3">
        <v>3650</v>
      </c>
      <c r="K13" s="1" t="s">
        <v>154</v>
      </c>
      <c r="L13" s="1" t="s">
        <v>102</v>
      </c>
      <c r="M13" s="4">
        <v>2.226</v>
      </c>
      <c r="N13" s="1" t="s">
        <v>744</v>
      </c>
      <c r="O13" s="1" t="s">
        <v>34</v>
      </c>
      <c r="P13" s="2">
        <v>31483</v>
      </c>
      <c r="Q13" s="1" t="s">
        <v>30</v>
      </c>
      <c r="R13" s="1" t="s">
        <v>745</v>
      </c>
      <c r="S13" s="1" t="s">
        <v>36</v>
      </c>
      <c r="T13" s="1" t="s">
        <v>37</v>
      </c>
      <c r="U13" s="1" t="s">
        <v>746</v>
      </c>
      <c r="V13" s="1" t="s">
        <v>37</v>
      </c>
      <c r="W13" s="1" t="s">
        <v>37</v>
      </c>
      <c r="X13" s="1" t="s">
        <v>32</v>
      </c>
      <c r="Y13" s="1" t="s">
        <v>747</v>
      </c>
      <c r="Z13" s="1" t="s">
        <v>748</v>
      </c>
      <c r="AA13" s="1" t="s">
        <v>30</v>
      </c>
      <c r="AB13" s="1" t="s">
        <v>43</v>
      </c>
      <c r="AC13" s="1" t="s">
        <v>37</v>
      </c>
    </row>
    <row r="14" spans="1:29" x14ac:dyDescent="0.2">
      <c r="A14" s="1" t="s">
        <v>691</v>
      </c>
      <c r="B14" s="2">
        <v>31464</v>
      </c>
      <c r="C14" s="1" t="s">
        <v>210</v>
      </c>
      <c r="D14" s="2">
        <v>31465</v>
      </c>
      <c r="E14" s="1" t="s">
        <v>190</v>
      </c>
      <c r="F14" s="2">
        <v>31465</v>
      </c>
      <c r="G14" s="1" t="s">
        <v>64</v>
      </c>
      <c r="H14" s="1" t="s">
        <v>32</v>
      </c>
      <c r="I14" s="1" t="s">
        <v>749</v>
      </c>
      <c r="J14" s="3">
        <v>1190</v>
      </c>
      <c r="K14" s="1" t="s">
        <v>173</v>
      </c>
      <c r="L14" s="1" t="s">
        <v>155</v>
      </c>
      <c r="M14" s="4">
        <v>0.72599999999999998</v>
      </c>
      <c r="N14" s="1" t="s">
        <v>750</v>
      </c>
      <c r="O14" s="1" t="s">
        <v>34</v>
      </c>
      <c r="P14" s="2">
        <v>31483</v>
      </c>
      <c r="Q14" s="1" t="s">
        <v>30</v>
      </c>
      <c r="R14" s="1" t="s">
        <v>40</v>
      </c>
      <c r="S14" s="1" t="s">
        <v>115</v>
      </c>
      <c r="T14" s="1" t="s">
        <v>37</v>
      </c>
      <c r="U14" s="1" t="s">
        <v>751</v>
      </c>
      <c r="V14" s="1" t="s">
        <v>37</v>
      </c>
      <c r="W14" s="1" t="s">
        <v>37</v>
      </c>
      <c r="X14" s="1" t="s">
        <v>32</v>
      </c>
      <c r="Y14" s="1" t="s">
        <v>752</v>
      </c>
      <c r="Z14" s="1" t="s">
        <v>753</v>
      </c>
      <c r="AA14" s="1" t="s">
        <v>30</v>
      </c>
      <c r="AB14" s="1" t="s">
        <v>43</v>
      </c>
      <c r="AC14" s="1" t="s">
        <v>37</v>
      </c>
    </row>
    <row r="15" spans="1:29" x14ac:dyDescent="0.2">
      <c r="A15" s="1" t="s">
        <v>691</v>
      </c>
      <c r="B15" s="2">
        <v>31473</v>
      </c>
      <c r="C15" s="1" t="s">
        <v>232</v>
      </c>
      <c r="D15" s="2">
        <v>31473</v>
      </c>
      <c r="E15" s="1" t="s">
        <v>210</v>
      </c>
      <c r="F15" s="2">
        <v>31474</v>
      </c>
      <c r="G15" s="1" t="s">
        <v>64</v>
      </c>
      <c r="H15" s="1" t="s">
        <v>32</v>
      </c>
      <c r="I15" s="1" t="s">
        <v>223</v>
      </c>
      <c r="J15" s="3">
        <v>1390</v>
      </c>
      <c r="K15" s="1" t="s">
        <v>173</v>
      </c>
      <c r="L15" s="1" t="s">
        <v>754</v>
      </c>
      <c r="M15" s="4">
        <v>0.84799999999999998</v>
      </c>
      <c r="N15" s="1" t="s">
        <v>755</v>
      </c>
      <c r="O15" s="1" t="s">
        <v>34</v>
      </c>
      <c r="P15" s="2">
        <v>31483</v>
      </c>
      <c r="Q15" s="1" t="s">
        <v>30</v>
      </c>
      <c r="R15" s="1" t="s">
        <v>558</v>
      </c>
      <c r="S15" s="1" t="s">
        <v>479</v>
      </c>
      <c r="T15" s="1" t="s">
        <v>37</v>
      </c>
      <c r="U15" s="1" t="s">
        <v>37</v>
      </c>
      <c r="V15" s="1" t="s">
        <v>37</v>
      </c>
      <c r="W15" s="1" t="s">
        <v>37</v>
      </c>
      <c r="X15" s="1" t="s">
        <v>32</v>
      </c>
      <c r="Y15" s="1" t="s">
        <v>32</v>
      </c>
      <c r="Z15" s="1" t="s">
        <v>32</v>
      </c>
      <c r="AA15" s="1" t="s">
        <v>30</v>
      </c>
      <c r="AB15" s="1" t="s">
        <v>109</v>
      </c>
      <c r="AC15" s="1" t="s">
        <v>37</v>
      </c>
    </row>
    <row r="16" spans="1:29" x14ac:dyDescent="0.2">
      <c r="A16" s="1" t="s">
        <v>691</v>
      </c>
      <c r="B16" s="2">
        <v>31479</v>
      </c>
      <c r="C16" s="1" t="s">
        <v>542</v>
      </c>
      <c r="D16" s="2">
        <v>31479</v>
      </c>
      <c r="E16" s="1" t="s">
        <v>711</v>
      </c>
      <c r="F16" s="2">
        <v>31479</v>
      </c>
      <c r="G16" s="1" t="s">
        <v>64</v>
      </c>
      <c r="H16" s="1" t="s">
        <v>32</v>
      </c>
      <c r="I16" s="1" t="s">
        <v>756</v>
      </c>
      <c r="J16" s="3">
        <v>1520</v>
      </c>
      <c r="K16" s="1" t="s">
        <v>353</v>
      </c>
      <c r="L16" s="1" t="s">
        <v>118</v>
      </c>
      <c r="M16" s="4">
        <v>0.92699999999999994</v>
      </c>
      <c r="N16" s="1" t="s">
        <v>757</v>
      </c>
      <c r="O16" s="1" t="s">
        <v>34</v>
      </c>
      <c r="P16" s="2">
        <v>31490</v>
      </c>
      <c r="Q16" s="1" t="s">
        <v>30</v>
      </c>
      <c r="R16" s="1" t="s">
        <v>329</v>
      </c>
      <c r="S16" s="1" t="s">
        <v>758</v>
      </c>
      <c r="T16" s="1" t="s">
        <v>37</v>
      </c>
      <c r="U16" s="1" t="s">
        <v>759</v>
      </c>
      <c r="V16" s="1" t="s">
        <v>37</v>
      </c>
      <c r="W16" s="1" t="s">
        <v>37</v>
      </c>
      <c r="X16" s="1" t="s">
        <v>32</v>
      </c>
      <c r="Y16" s="1" t="s">
        <v>32</v>
      </c>
      <c r="Z16" s="1" t="s">
        <v>32</v>
      </c>
      <c r="AA16" s="1" t="s">
        <v>30</v>
      </c>
      <c r="AB16" s="1" t="s">
        <v>109</v>
      </c>
      <c r="AC16" s="1" t="s">
        <v>37</v>
      </c>
    </row>
    <row r="17" spans="1:29" x14ac:dyDescent="0.2">
      <c r="A17" s="1" t="s">
        <v>691</v>
      </c>
      <c r="B17" s="2">
        <v>31481</v>
      </c>
      <c r="C17" s="1" t="s">
        <v>243</v>
      </c>
      <c r="D17" s="2">
        <v>31482</v>
      </c>
      <c r="E17" s="1" t="s">
        <v>264</v>
      </c>
      <c r="F17" s="2">
        <v>31482</v>
      </c>
      <c r="G17" s="1" t="s">
        <v>31</v>
      </c>
      <c r="H17" s="1" t="s">
        <v>32</v>
      </c>
      <c r="I17" s="1" t="s">
        <v>760</v>
      </c>
      <c r="J17" s="3">
        <v>1170</v>
      </c>
      <c r="K17" s="1" t="s">
        <v>514</v>
      </c>
      <c r="L17" s="1" t="s">
        <v>761</v>
      </c>
      <c r="M17" s="4">
        <v>0.71299999999999997</v>
      </c>
      <c r="N17" s="1" t="s">
        <v>762</v>
      </c>
      <c r="O17" s="1" t="s">
        <v>34</v>
      </c>
      <c r="P17" s="2">
        <v>31490</v>
      </c>
      <c r="Q17" s="1" t="s">
        <v>30</v>
      </c>
      <c r="R17" s="1" t="s">
        <v>489</v>
      </c>
      <c r="S17" s="1" t="s">
        <v>490</v>
      </c>
      <c r="T17" s="1" t="s">
        <v>37</v>
      </c>
      <c r="U17" s="1" t="s">
        <v>37</v>
      </c>
      <c r="V17" s="1" t="s">
        <v>37</v>
      </c>
      <c r="W17" s="1" t="s">
        <v>37</v>
      </c>
      <c r="X17" s="1" t="s">
        <v>32</v>
      </c>
      <c r="Y17" s="1" t="s">
        <v>32</v>
      </c>
      <c r="Z17" s="1" t="s">
        <v>32</v>
      </c>
      <c r="AA17" s="1" t="s">
        <v>30</v>
      </c>
      <c r="AB17" s="1" t="s">
        <v>109</v>
      </c>
      <c r="AC17" s="1" t="s">
        <v>37</v>
      </c>
    </row>
    <row r="18" spans="1:29" x14ac:dyDescent="0.2">
      <c r="A18" s="1" t="s">
        <v>691</v>
      </c>
      <c r="B18" s="2">
        <v>31482</v>
      </c>
      <c r="C18" s="1" t="s">
        <v>742</v>
      </c>
      <c r="D18" s="2">
        <v>31483</v>
      </c>
      <c r="E18" s="1" t="s">
        <v>251</v>
      </c>
      <c r="F18" s="2">
        <v>31483</v>
      </c>
      <c r="G18" s="1" t="s">
        <v>31</v>
      </c>
      <c r="H18" s="1" t="s">
        <v>32</v>
      </c>
      <c r="I18" s="1" t="s">
        <v>416</v>
      </c>
      <c r="J18" s="3">
        <v>485</v>
      </c>
      <c r="K18" s="1" t="s">
        <v>94</v>
      </c>
      <c r="L18" s="1" t="s">
        <v>761</v>
      </c>
      <c r="M18" s="4">
        <v>0.29599999999999999</v>
      </c>
      <c r="N18" s="1" t="s">
        <v>763</v>
      </c>
      <c r="O18" s="1" t="s">
        <v>34</v>
      </c>
      <c r="P18" s="2">
        <v>31490</v>
      </c>
      <c r="Q18" s="1" t="s">
        <v>30</v>
      </c>
      <c r="R18" s="1" t="s">
        <v>705</v>
      </c>
      <c r="S18" s="1" t="s">
        <v>502</v>
      </c>
      <c r="T18" s="1" t="s">
        <v>37</v>
      </c>
      <c r="U18" s="1" t="s">
        <v>37</v>
      </c>
      <c r="V18" s="1" t="s">
        <v>37</v>
      </c>
      <c r="W18" s="1" t="s">
        <v>37</v>
      </c>
      <c r="X18" s="1" t="s">
        <v>32</v>
      </c>
      <c r="Y18" s="1" t="s">
        <v>32</v>
      </c>
      <c r="Z18" s="1" t="s">
        <v>32</v>
      </c>
      <c r="AA18" s="1" t="s">
        <v>30</v>
      </c>
      <c r="AB18" s="1" t="s">
        <v>109</v>
      </c>
      <c r="AC18" s="1" t="s">
        <v>37</v>
      </c>
    </row>
    <row r="19" spans="1:29" x14ac:dyDescent="0.2">
      <c r="A19" s="1" t="s">
        <v>691</v>
      </c>
      <c r="B19" s="2">
        <v>31487</v>
      </c>
      <c r="C19" s="1" t="s">
        <v>627</v>
      </c>
      <c r="D19" s="2">
        <v>31487</v>
      </c>
      <c r="E19" s="1" t="s">
        <v>211</v>
      </c>
      <c r="F19" s="2">
        <v>31487</v>
      </c>
      <c r="G19" s="1" t="s">
        <v>31</v>
      </c>
      <c r="H19" s="1" t="s">
        <v>136</v>
      </c>
      <c r="I19" s="1" t="s">
        <v>764</v>
      </c>
      <c r="J19" s="3">
        <v>1310</v>
      </c>
      <c r="K19" s="1" t="s">
        <v>101</v>
      </c>
      <c r="L19" s="1" t="s">
        <v>761</v>
      </c>
      <c r="M19" s="4">
        <v>0.79899999999999993</v>
      </c>
      <c r="N19" s="1" t="s">
        <v>765</v>
      </c>
      <c r="O19" s="1" t="s">
        <v>62</v>
      </c>
      <c r="P19" s="2">
        <v>31503</v>
      </c>
      <c r="Q19" s="1" t="s">
        <v>355</v>
      </c>
      <c r="R19" s="1" t="s">
        <v>766</v>
      </c>
      <c r="S19" s="1" t="s">
        <v>32</v>
      </c>
      <c r="T19" s="1" t="s">
        <v>767</v>
      </c>
      <c r="U19" s="1" t="s">
        <v>37</v>
      </c>
      <c r="V19" s="1" t="s">
        <v>37</v>
      </c>
      <c r="W19" s="1" t="s">
        <v>37</v>
      </c>
      <c r="X19" s="1" t="s">
        <v>32</v>
      </c>
      <c r="Y19" s="1" t="s">
        <v>32</v>
      </c>
      <c r="Z19" s="1" t="s">
        <v>32</v>
      </c>
      <c r="AA19" s="1" t="s">
        <v>30</v>
      </c>
      <c r="AB19" s="1" t="s">
        <v>43</v>
      </c>
      <c r="AC19" s="1" t="s">
        <v>37</v>
      </c>
    </row>
    <row r="20" spans="1:29" x14ac:dyDescent="0.2">
      <c r="A20" s="1" t="s">
        <v>691</v>
      </c>
      <c r="B20" s="2">
        <v>31503</v>
      </c>
      <c r="C20" s="1" t="s">
        <v>372</v>
      </c>
      <c r="D20" s="2">
        <v>31503</v>
      </c>
      <c r="E20" s="1" t="s">
        <v>308</v>
      </c>
      <c r="F20" s="2">
        <v>31503</v>
      </c>
      <c r="G20" s="1" t="s">
        <v>64</v>
      </c>
      <c r="H20" s="1" t="s">
        <v>32</v>
      </c>
      <c r="I20" s="1" t="s">
        <v>768</v>
      </c>
      <c r="J20" s="3">
        <v>480</v>
      </c>
      <c r="K20" s="1" t="s">
        <v>519</v>
      </c>
      <c r="L20" s="1" t="s">
        <v>66</v>
      </c>
      <c r="M20" s="4">
        <v>0.29299999999999998</v>
      </c>
      <c r="N20" s="1" t="s">
        <v>769</v>
      </c>
      <c r="O20" s="1" t="s">
        <v>62</v>
      </c>
      <c r="P20" s="2">
        <v>31516</v>
      </c>
      <c r="Q20" s="1" t="s">
        <v>30</v>
      </c>
      <c r="R20" s="1" t="s">
        <v>770</v>
      </c>
      <c r="S20" s="1" t="s">
        <v>32</v>
      </c>
      <c r="T20" s="1" t="s">
        <v>37</v>
      </c>
      <c r="U20" s="1" t="s">
        <v>37</v>
      </c>
      <c r="V20" s="1" t="s">
        <v>37</v>
      </c>
      <c r="W20" s="1" t="s">
        <v>37</v>
      </c>
      <c r="X20" s="1" t="s">
        <v>32</v>
      </c>
      <c r="Y20" s="1" t="s">
        <v>771</v>
      </c>
      <c r="Z20" s="1" t="s">
        <v>772</v>
      </c>
      <c r="AA20" s="1" t="s">
        <v>30</v>
      </c>
      <c r="AB20" s="1" t="s">
        <v>43</v>
      </c>
      <c r="AC20" s="1" t="s">
        <v>37</v>
      </c>
    </row>
    <row r="21" spans="1:29" x14ac:dyDescent="0.2">
      <c r="A21" s="1" t="s">
        <v>691</v>
      </c>
      <c r="B21" s="2">
        <v>31509</v>
      </c>
      <c r="C21" s="1" t="s">
        <v>372</v>
      </c>
      <c r="D21" s="2">
        <v>31509</v>
      </c>
      <c r="E21" s="1" t="s">
        <v>289</v>
      </c>
      <c r="F21" s="2">
        <v>31509</v>
      </c>
      <c r="G21" s="1" t="s">
        <v>357</v>
      </c>
      <c r="H21" s="1" t="s">
        <v>32</v>
      </c>
      <c r="I21" s="1" t="s">
        <v>100</v>
      </c>
      <c r="J21" s="3">
        <v>980</v>
      </c>
      <c r="K21" s="1" t="s">
        <v>52</v>
      </c>
      <c r="L21" s="1" t="s">
        <v>160</v>
      </c>
      <c r="M21" s="4">
        <v>0.59799999999999998</v>
      </c>
      <c r="N21" s="1" t="s">
        <v>773</v>
      </c>
      <c r="O21" s="1" t="s">
        <v>62</v>
      </c>
      <c r="P21" s="2">
        <v>31516</v>
      </c>
      <c r="Q21" s="1" t="s">
        <v>30</v>
      </c>
      <c r="R21" s="1" t="s">
        <v>774</v>
      </c>
      <c r="S21" s="1" t="s">
        <v>32</v>
      </c>
      <c r="T21" s="1" t="s">
        <v>37</v>
      </c>
      <c r="U21" s="1" t="s">
        <v>37</v>
      </c>
      <c r="V21" s="1" t="s">
        <v>37</v>
      </c>
      <c r="W21" s="1" t="s">
        <v>37</v>
      </c>
      <c r="X21" s="1" t="s">
        <v>32</v>
      </c>
      <c r="Y21" s="1" t="s">
        <v>775</v>
      </c>
      <c r="Z21" s="1" t="s">
        <v>776</v>
      </c>
      <c r="AA21" s="1" t="s">
        <v>30</v>
      </c>
      <c r="AB21" s="1" t="s">
        <v>109</v>
      </c>
      <c r="AC21" s="1" t="s">
        <v>37</v>
      </c>
    </row>
    <row r="22" spans="1:29" x14ac:dyDescent="0.2">
      <c r="A22" s="1" t="s">
        <v>691</v>
      </c>
      <c r="B22" s="2">
        <v>31511</v>
      </c>
      <c r="C22" s="1" t="s">
        <v>777</v>
      </c>
      <c r="D22" s="2">
        <v>31511</v>
      </c>
      <c r="E22" s="1" t="s">
        <v>742</v>
      </c>
      <c r="F22" s="2">
        <v>31511</v>
      </c>
      <c r="G22" s="1" t="s">
        <v>64</v>
      </c>
      <c r="H22" s="1" t="s">
        <v>32</v>
      </c>
      <c r="I22" s="1" t="s">
        <v>778</v>
      </c>
      <c r="J22" s="3">
        <v>1580</v>
      </c>
      <c r="K22" s="1" t="s">
        <v>519</v>
      </c>
      <c r="L22" s="1" t="s">
        <v>102</v>
      </c>
      <c r="M22" s="4">
        <v>0.96299999999999997</v>
      </c>
      <c r="N22" s="1" t="s">
        <v>779</v>
      </c>
      <c r="O22" s="1" t="s">
        <v>62</v>
      </c>
      <c r="P22" s="2">
        <v>31538</v>
      </c>
      <c r="Q22" s="1" t="s">
        <v>30</v>
      </c>
      <c r="R22" s="1" t="s">
        <v>534</v>
      </c>
      <c r="S22" s="1" t="s">
        <v>32</v>
      </c>
      <c r="T22" s="1" t="s">
        <v>37</v>
      </c>
      <c r="U22" s="1" t="s">
        <v>37</v>
      </c>
      <c r="V22" s="1" t="s">
        <v>37</v>
      </c>
      <c r="W22" s="1" t="s">
        <v>37</v>
      </c>
      <c r="X22" s="1" t="s">
        <v>32</v>
      </c>
      <c r="Y22" s="1" t="s">
        <v>780</v>
      </c>
      <c r="Z22" s="1" t="s">
        <v>337</v>
      </c>
      <c r="AA22" s="1" t="s">
        <v>30</v>
      </c>
      <c r="AB22" s="1" t="s">
        <v>43</v>
      </c>
      <c r="AC22" s="1" t="s">
        <v>37</v>
      </c>
    </row>
    <row r="23" spans="1:29" x14ac:dyDescent="0.2">
      <c r="A23" s="1" t="s">
        <v>691</v>
      </c>
      <c r="B23" s="2">
        <v>31514</v>
      </c>
      <c r="C23" s="1" t="s">
        <v>781</v>
      </c>
      <c r="D23" s="2">
        <v>31515</v>
      </c>
      <c r="E23" s="1" t="s">
        <v>782</v>
      </c>
      <c r="F23" s="2">
        <v>31515</v>
      </c>
      <c r="G23" s="1" t="s">
        <v>31</v>
      </c>
      <c r="H23" s="1" t="s">
        <v>783</v>
      </c>
      <c r="I23" s="1" t="s">
        <v>784</v>
      </c>
      <c r="J23" s="3">
        <v>2030</v>
      </c>
      <c r="K23" s="1" t="s">
        <v>785</v>
      </c>
      <c r="L23" s="1" t="s">
        <v>112</v>
      </c>
      <c r="M23" s="4">
        <v>1.234</v>
      </c>
      <c r="N23" s="1" t="s">
        <v>786</v>
      </c>
      <c r="O23" s="1" t="s">
        <v>62</v>
      </c>
      <c r="P23" s="2">
        <v>31538</v>
      </c>
      <c r="Q23" s="1" t="s">
        <v>787</v>
      </c>
      <c r="R23" s="1" t="s">
        <v>510</v>
      </c>
      <c r="S23" s="1" t="s">
        <v>32</v>
      </c>
      <c r="T23" s="1" t="s">
        <v>37</v>
      </c>
      <c r="U23" s="1" t="s">
        <v>37</v>
      </c>
      <c r="V23" s="1" t="s">
        <v>37</v>
      </c>
      <c r="W23" s="1" t="s">
        <v>37</v>
      </c>
      <c r="X23" s="1" t="s">
        <v>32</v>
      </c>
      <c r="Y23" s="1" t="s">
        <v>788</v>
      </c>
      <c r="Z23" s="1" t="s">
        <v>789</v>
      </c>
      <c r="AA23" s="1" t="s">
        <v>30</v>
      </c>
      <c r="AB23" s="1" t="s">
        <v>43</v>
      </c>
      <c r="AC23" s="1" t="s">
        <v>37</v>
      </c>
    </row>
    <row r="24" spans="1:29" x14ac:dyDescent="0.2">
      <c r="A24" s="1" t="s">
        <v>691</v>
      </c>
      <c r="B24" s="2">
        <v>31524</v>
      </c>
      <c r="C24" s="1" t="s">
        <v>243</v>
      </c>
      <c r="D24" s="2">
        <v>31524</v>
      </c>
      <c r="E24" s="1" t="s">
        <v>265</v>
      </c>
      <c r="F24" s="2">
        <v>31525</v>
      </c>
      <c r="G24" s="1" t="s">
        <v>64</v>
      </c>
      <c r="H24" s="1" t="s">
        <v>32</v>
      </c>
      <c r="I24" s="1" t="s">
        <v>285</v>
      </c>
      <c r="J24" s="3">
        <v>330</v>
      </c>
      <c r="K24" s="1" t="s">
        <v>790</v>
      </c>
      <c r="L24" s="1" t="s">
        <v>160</v>
      </c>
      <c r="M24" s="4">
        <v>0.20099999999999998</v>
      </c>
      <c r="N24" s="1" t="s">
        <v>791</v>
      </c>
      <c r="O24" s="1" t="s">
        <v>248</v>
      </c>
      <c r="P24" s="2">
        <v>31889</v>
      </c>
      <c r="Q24" s="1" t="s">
        <v>30</v>
      </c>
      <c r="R24" s="1" t="s">
        <v>79</v>
      </c>
      <c r="S24" s="1" t="s">
        <v>32</v>
      </c>
      <c r="T24" s="1" t="s">
        <v>37</v>
      </c>
      <c r="U24" s="1" t="s">
        <v>37</v>
      </c>
      <c r="V24" s="1" t="s">
        <v>243</v>
      </c>
      <c r="W24" s="1" t="s">
        <v>792</v>
      </c>
      <c r="X24" s="1" t="s">
        <v>793</v>
      </c>
      <c r="Y24" s="1" t="s">
        <v>794</v>
      </c>
      <c r="Z24" s="1" t="s">
        <v>795</v>
      </c>
      <c r="AA24" s="1" t="s">
        <v>208</v>
      </c>
      <c r="AB24" s="1" t="s">
        <v>209</v>
      </c>
      <c r="AC24" s="1" t="s">
        <v>37</v>
      </c>
    </row>
    <row r="25" spans="1:29" x14ac:dyDescent="0.2">
      <c r="A25" s="1" t="s">
        <v>691</v>
      </c>
      <c r="B25" s="2">
        <v>31525</v>
      </c>
      <c r="C25" s="1" t="s">
        <v>232</v>
      </c>
      <c r="D25" s="2">
        <v>31526</v>
      </c>
      <c r="E25" s="1" t="s">
        <v>556</v>
      </c>
      <c r="F25" s="2">
        <v>31526</v>
      </c>
      <c r="G25" s="1" t="s">
        <v>64</v>
      </c>
      <c r="H25" s="1" t="s">
        <v>32</v>
      </c>
      <c r="I25" s="1" t="s">
        <v>796</v>
      </c>
      <c r="J25" s="3">
        <v>2280</v>
      </c>
      <c r="K25" s="1" t="s">
        <v>572</v>
      </c>
      <c r="L25" s="1" t="s">
        <v>155</v>
      </c>
      <c r="M25" s="4">
        <v>1.39</v>
      </c>
      <c r="N25" s="1" t="s">
        <v>797</v>
      </c>
      <c r="O25" s="1" t="s">
        <v>62</v>
      </c>
      <c r="P25" s="2">
        <v>31538</v>
      </c>
      <c r="Q25" s="1" t="s">
        <v>30</v>
      </c>
      <c r="R25" s="1" t="s">
        <v>104</v>
      </c>
      <c r="S25" s="1" t="s">
        <v>32</v>
      </c>
      <c r="T25" s="1" t="s">
        <v>37</v>
      </c>
      <c r="U25" s="1" t="s">
        <v>37</v>
      </c>
      <c r="V25" s="1" t="s">
        <v>653</v>
      </c>
      <c r="W25" s="1" t="s">
        <v>798</v>
      </c>
      <c r="X25" s="1" t="s">
        <v>799</v>
      </c>
      <c r="Y25" s="1" t="s">
        <v>800</v>
      </c>
      <c r="Z25" s="1" t="s">
        <v>801</v>
      </c>
      <c r="AA25" s="1" t="s">
        <v>802</v>
      </c>
      <c r="AB25" s="1" t="s">
        <v>209</v>
      </c>
      <c r="AC25" s="1" t="s">
        <v>37</v>
      </c>
    </row>
    <row r="26" spans="1:29" x14ac:dyDescent="0.2">
      <c r="A26" s="1" t="s">
        <v>691</v>
      </c>
      <c r="B26" s="2">
        <v>31527</v>
      </c>
      <c r="C26" s="1" t="s">
        <v>692</v>
      </c>
      <c r="D26" s="2">
        <v>31527</v>
      </c>
      <c r="E26" s="1" t="s">
        <v>742</v>
      </c>
      <c r="F26" s="2">
        <v>31527</v>
      </c>
      <c r="G26" s="1" t="s">
        <v>357</v>
      </c>
      <c r="H26" s="1" t="s">
        <v>32</v>
      </c>
      <c r="I26" s="1" t="s">
        <v>803</v>
      </c>
      <c r="J26" s="3">
        <v>970</v>
      </c>
      <c r="K26" s="1" t="s">
        <v>508</v>
      </c>
      <c r="L26" s="1" t="s">
        <v>53</v>
      </c>
      <c r="M26" s="4">
        <v>0.59099999999999997</v>
      </c>
      <c r="N26" s="1" t="s">
        <v>804</v>
      </c>
      <c r="O26" s="1" t="s">
        <v>62</v>
      </c>
      <c r="P26" s="2">
        <v>31538</v>
      </c>
      <c r="Q26" s="1" t="s">
        <v>30</v>
      </c>
      <c r="R26" s="1" t="s">
        <v>805</v>
      </c>
      <c r="S26" s="1" t="s">
        <v>32</v>
      </c>
      <c r="T26" s="1" t="s">
        <v>37</v>
      </c>
      <c r="U26" s="1" t="s">
        <v>37</v>
      </c>
      <c r="V26" s="1" t="s">
        <v>806</v>
      </c>
      <c r="W26" s="1" t="s">
        <v>129</v>
      </c>
      <c r="X26" s="1" t="s">
        <v>807</v>
      </c>
      <c r="Y26" s="1" t="s">
        <v>808</v>
      </c>
      <c r="Z26" s="1" t="s">
        <v>207</v>
      </c>
      <c r="AA26" s="1" t="s">
        <v>301</v>
      </c>
      <c r="AB26" s="1" t="s">
        <v>209</v>
      </c>
      <c r="AC26" s="1" t="s">
        <v>37</v>
      </c>
    </row>
    <row r="27" spans="1:29" x14ac:dyDescent="0.2">
      <c r="A27" s="1" t="s">
        <v>691</v>
      </c>
      <c r="B27" s="2">
        <v>31536</v>
      </c>
      <c r="C27" s="1" t="s">
        <v>809</v>
      </c>
      <c r="D27" s="2">
        <v>31536</v>
      </c>
      <c r="E27" s="1" t="s">
        <v>725</v>
      </c>
      <c r="F27" s="2">
        <v>31537</v>
      </c>
      <c r="G27" s="1" t="s">
        <v>357</v>
      </c>
      <c r="H27" s="1" t="s">
        <v>32</v>
      </c>
      <c r="I27" s="1" t="s">
        <v>137</v>
      </c>
      <c r="J27" s="3">
        <v>535</v>
      </c>
      <c r="K27" s="1" t="s">
        <v>32</v>
      </c>
      <c r="L27" s="1" t="s">
        <v>112</v>
      </c>
      <c r="M27" s="4">
        <v>0.32599999999999996</v>
      </c>
      <c r="N27" s="1" t="s">
        <v>810</v>
      </c>
      <c r="O27" s="1" t="s">
        <v>248</v>
      </c>
      <c r="P27" s="2">
        <v>31889</v>
      </c>
      <c r="Q27" s="1" t="s">
        <v>30</v>
      </c>
      <c r="R27" s="1" t="s">
        <v>151</v>
      </c>
      <c r="S27" s="1" t="s">
        <v>32</v>
      </c>
      <c r="T27" s="1" t="s">
        <v>37</v>
      </c>
      <c r="U27" s="1" t="s">
        <v>37</v>
      </c>
      <c r="V27" s="1" t="s">
        <v>48</v>
      </c>
      <c r="W27" s="1" t="s">
        <v>289</v>
      </c>
      <c r="X27" s="1" t="s">
        <v>748</v>
      </c>
      <c r="Y27" s="1" t="s">
        <v>811</v>
      </c>
      <c r="Z27" s="1" t="s">
        <v>812</v>
      </c>
      <c r="AA27" s="1" t="s">
        <v>813</v>
      </c>
      <c r="AB27" s="1" t="s">
        <v>209</v>
      </c>
      <c r="AC27" s="1" t="s">
        <v>37</v>
      </c>
    </row>
    <row r="28" spans="1:29" x14ac:dyDescent="0.2">
      <c r="A28" s="1" t="s">
        <v>691</v>
      </c>
      <c r="B28" s="2">
        <v>31537</v>
      </c>
      <c r="C28" s="1" t="s">
        <v>814</v>
      </c>
      <c r="D28" s="2">
        <v>31538</v>
      </c>
      <c r="E28" s="1" t="s">
        <v>815</v>
      </c>
      <c r="F28" s="2">
        <v>31538</v>
      </c>
      <c r="G28" s="1" t="s">
        <v>31</v>
      </c>
      <c r="H28" s="1" t="s">
        <v>717</v>
      </c>
      <c r="I28" s="1" t="s">
        <v>816</v>
      </c>
      <c r="J28" s="3">
        <v>1460</v>
      </c>
      <c r="K28" s="1" t="s">
        <v>638</v>
      </c>
      <c r="L28" s="1" t="s">
        <v>177</v>
      </c>
      <c r="M28" s="4">
        <v>0.89</v>
      </c>
      <c r="N28" s="1" t="s">
        <v>817</v>
      </c>
      <c r="O28" s="1" t="s">
        <v>248</v>
      </c>
      <c r="P28" s="2">
        <v>31889</v>
      </c>
      <c r="Q28" s="1" t="s">
        <v>355</v>
      </c>
      <c r="R28" s="1" t="s">
        <v>818</v>
      </c>
      <c r="S28" s="1" t="s">
        <v>32</v>
      </c>
      <c r="T28" s="1" t="s">
        <v>37</v>
      </c>
      <c r="U28" s="1" t="s">
        <v>37</v>
      </c>
      <c r="V28" s="1" t="s">
        <v>250</v>
      </c>
      <c r="W28" s="1" t="s">
        <v>210</v>
      </c>
      <c r="X28" s="1" t="s">
        <v>32</v>
      </c>
      <c r="Y28" s="1" t="s">
        <v>819</v>
      </c>
      <c r="Z28" s="1" t="s">
        <v>801</v>
      </c>
      <c r="AA28" s="1" t="s">
        <v>820</v>
      </c>
      <c r="AB28" s="1" t="s">
        <v>47</v>
      </c>
      <c r="AC28" s="1" t="s">
        <v>37</v>
      </c>
    </row>
    <row r="29" spans="1:29" x14ac:dyDescent="0.2">
      <c r="A29" s="1" t="s">
        <v>691</v>
      </c>
      <c r="B29" s="2">
        <v>31539</v>
      </c>
      <c r="C29" s="1" t="s">
        <v>806</v>
      </c>
      <c r="D29" s="2">
        <v>31539</v>
      </c>
      <c r="E29" s="1" t="s">
        <v>351</v>
      </c>
      <c r="F29" s="2">
        <v>31540</v>
      </c>
      <c r="G29" s="1" t="s">
        <v>64</v>
      </c>
      <c r="H29" s="1" t="s">
        <v>32</v>
      </c>
      <c r="I29" s="1" t="s">
        <v>821</v>
      </c>
      <c r="J29" s="3">
        <v>1120</v>
      </c>
      <c r="K29" s="1" t="s">
        <v>399</v>
      </c>
      <c r="L29" s="1" t="s">
        <v>822</v>
      </c>
      <c r="M29" s="4">
        <v>0.68299999999999994</v>
      </c>
      <c r="N29" s="1" t="s">
        <v>823</v>
      </c>
      <c r="O29" s="1" t="s">
        <v>62</v>
      </c>
      <c r="P29" s="2">
        <v>31574</v>
      </c>
      <c r="Q29" s="1" t="s">
        <v>30</v>
      </c>
      <c r="R29" s="1" t="s">
        <v>824</v>
      </c>
      <c r="S29" s="1" t="s">
        <v>32</v>
      </c>
      <c r="T29" s="1" t="s">
        <v>37</v>
      </c>
      <c r="U29" s="1" t="s">
        <v>37</v>
      </c>
      <c r="V29" s="1" t="s">
        <v>781</v>
      </c>
      <c r="W29" s="1" t="s">
        <v>825</v>
      </c>
      <c r="X29" s="1" t="s">
        <v>826</v>
      </c>
      <c r="Y29" s="1" t="s">
        <v>827</v>
      </c>
      <c r="Z29" s="1" t="s">
        <v>828</v>
      </c>
      <c r="AA29" s="1" t="s">
        <v>829</v>
      </c>
      <c r="AB29" s="1" t="s">
        <v>209</v>
      </c>
      <c r="AC29" s="1" t="s">
        <v>37</v>
      </c>
    </row>
    <row r="30" spans="1:29" x14ac:dyDescent="0.2">
      <c r="A30" s="1" t="s">
        <v>691</v>
      </c>
      <c r="B30" s="2">
        <v>31542</v>
      </c>
      <c r="C30" s="1" t="s">
        <v>251</v>
      </c>
      <c r="D30" s="2">
        <v>31542</v>
      </c>
      <c r="E30" s="1" t="s">
        <v>265</v>
      </c>
      <c r="F30" s="2">
        <v>31543</v>
      </c>
      <c r="G30" s="1" t="s">
        <v>64</v>
      </c>
      <c r="H30" s="1" t="s">
        <v>32</v>
      </c>
      <c r="I30" s="1" t="s">
        <v>764</v>
      </c>
      <c r="J30" s="3">
        <v>1280</v>
      </c>
      <c r="K30" s="1" t="s">
        <v>353</v>
      </c>
      <c r="L30" s="1" t="s">
        <v>303</v>
      </c>
      <c r="M30" s="4">
        <v>0.78</v>
      </c>
      <c r="N30" s="1" t="s">
        <v>830</v>
      </c>
      <c r="O30" s="1" t="s">
        <v>62</v>
      </c>
      <c r="P30" s="2">
        <v>31574</v>
      </c>
      <c r="Q30" s="1" t="s">
        <v>30</v>
      </c>
      <c r="R30" s="1" t="s">
        <v>774</v>
      </c>
      <c r="S30" s="1" t="s">
        <v>32</v>
      </c>
      <c r="T30" s="1" t="s">
        <v>37</v>
      </c>
      <c r="U30" s="1" t="s">
        <v>37</v>
      </c>
      <c r="V30" s="1" t="s">
        <v>831</v>
      </c>
      <c r="W30" s="1" t="s">
        <v>255</v>
      </c>
      <c r="X30" s="1" t="s">
        <v>832</v>
      </c>
      <c r="Y30" s="1" t="s">
        <v>397</v>
      </c>
      <c r="Z30" s="1" t="s">
        <v>833</v>
      </c>
      <c r="AA30" s="1" t="s">
        <v>834</v>
      </c>
      <c r="AB30" s="1" t="s">
        <v>209</v>
      </c>
      <c r="AC30" s="1" t="s">
        <v>37</v>
      </c>
    </row>
    <row r="31" spans="1:29" x14ac:dyDescent="0.2">
      <c r="A31" s="1" t="s">
        <v>691</v>
      </c>
      <c r="B31" s="2">
        <v>31616</v>
      </c>
      <c r="C31" s="1" t="s">
        <v>243</v>
      </c>
      <c r="D31" s="2">
        <v>31617</v>
      </c>
      <c r="E31" s="1" t="s">
        <v>542</v>
      </c>
      <c r="F31" s="2">
        <v>31617</v>
      </c>
      <c r="G31" s="1" t="s">
        <v>64</v>
      </c>
      <c r="H31" s="1" t="s">
        <v>32</v>
      </c>
      <c r="I31" s="1" t="s">
        <v>192</v>
      </c>
      <c r="J31" s="3">
        <v>610</v>
      </c>
      <c r="K31" s="1" t="s">
        <v>343</v>
      </c>
      <c r="L31" s="1" t="s">
        <v>835</v>
      </c>
      <c r="M31" s="4">
        <v>0.372</v>
      </c>
      <c r="N31" s="1" t="s">
        <v>836</v>
      </c>
      <c r="O31" s="1" t="s">
        <v>248</v>
      </c>
      <c r="P31" s="2">
        <v>31889</v>
      </c>
      <c r="Q31" s="1" t="s">
        <v>30</v>
      </c>
      <c r="R31" s="1" t="s">
        <v>837</v>
      </c>
      <c r="S31" s="1" t="s">
        <v>32</v>
      </c>
      <c r="T31" s="1" t="s">
        <v>37</v>
      </c>
      <c r="U31" s="1" t="s">
        <v>37</v>
      </c>
      <c r="V31" s="1" t="s">
        <v>792</v>
      </c>
      <c r="W31" s="1" t="s">
        <v>838</v>
      </c>
      <c r="X31" s="1" t="s">
        <v>839</v>
      </c>
      <c r="Y31" s="1" t="s">
        <v>840</v>
      </c>
      <c r="Z31" s="1" t="s">
        <v>841</v>
      </c>
      <c r="AA31" s="1" t="s">
        <v>842</v>
      </c>
      <c r="AB31" s="1" t="s">
        <v>209</v>
      </c>
      <c r="AC31" s="1" t="s">
        <v>37</v>
      </c>
    </row>
    <row r="32" spans="1:29" x14ac:dyDescent="0.2">
      <c r="A32" s="1" t="s">
        <v>691</v>
      </c>
      <c r="B32" s="2">
        <v>31644</v>
      </c>
      <c r="C32" s="1" t="s">
        <v>403</v>
      </c>
      <c r="D32" s="2">
        <v>31644</v>
      </c>
      <c r="E32" s="1" t="s">
        <v>814</v>
      </c>
      <c r="F32" s="2">
        <v>31644</v>
      </c>
      <c r="G32" s="1" t="s">
        <v>64</v>
      </c>
      <c r="H32" s="1" t="s">
        <v>32</v>
      </c>
      <c r="I32" s="1" t="s">
        <v>212</v>
      </c>
      <c r="J32" s="3">
        <v>500</v>
      </c>
      <c r="K32" s="1" t="s">
        <v>201</v>
      </c>
      <c r="L32" s="1" t="s">
        <v>650</v>
      </c>
      <c r="M32" s="4">
        <v>0.30499999999999999</v>
      </c>
      <c r="N32" s="1" t="s">
        <v>843</v>
      </c>
      <c r="O32" s="1" t="s">
        <v>248</v>
      </c>
      <c r="P32" s="2">
        <v>31889</v>
      </c>
      <c r="Q32" s="1" t="s">
        <v>30</v>
      </c>
      <c r="R32" s="1" t="s">
        <v>844</v>
      </c>
      <c r="S32" s="1" t="s">
        <v>32</v>
      </c>
      <c r="T32" s="1" t="s">
        <v>37</v>
      </c>
      <c r="U32" s="1" t="s">
        <v>37</v>
      </c>
      <c r="V32" s="1" t="s">
        <v>845</v>
      </c>
      <c r="W32" s="1" t="s">
        <v>313</v>
      </c>
      <c r="X32" s="1" t="s">
        <v>846</v>
      </c>
      <c r="Y32" s="1" t="s">
        <v>847</v>
      </c>
      <c r="Z32" s="1" t="s">
        <v>848</v>
      </c>
      <c r="AA32" s="1" t="s">
        <v>221</v>
      </c>
      <c r="AB32" s="1" t="s">
        <v>209</v>
      </c>
      <c r="AC32" s="1" t="s">
        <v>37</v>
      </c>
    </row>
    <row r="33" spans="1:29" x14ac:dyDescent="0.2">
      <c r="A33" s="1" t="s">
        <v>691</v>
      </c>
      <c r="B33" s="2">
        <v>31663</v>
      </c>
      <c r="C33" s="1" t="s">
        <v>48</v>
      </c>
      <c r="D33" s="2">
        <v>31663</v>
      </c>
      <c r="E33" s="1" t="s">
        <v>849</v>
      </c>
      <c r="F33" s="2">
        <v>31663</v>
      </c>
      <c r="G33" s="1" t="s">
        <v>64</v>
      </c>
      <c r="H33" s="1" t="s">
        <v>32</v>
      </c>
      <c r="I33" s="1" t="s">
        <v>768</v>
      </c>
      <c r="J33" s="3">
        <v>170</v>
      </c>
      <c r="K33" s="1" t="s">
        <v>790</v>
      </c>
      <c r="L33" s="1" t="s">
        <v>420</v>
      </c>
      <c r="M33" s="4">
        <v>0.104</v>
      </c>
      <c r="N33" s="1" t="s">
        <v>850</v>
      </c>
      <c r="O33" s="1" t="s">
        <v>248</v>
      </c>
      <c r="P33" s="2">
        <v>31889</v>
      </c>
      <c r="Q33" s="1" t="s">
        <v>30</v>
      </c>
      <c r="R33" s="1" t="s">
        <v>851</v>
      </c>
      <c r="S33" s="1" t="s">
        <v>32</v>
      </c>
      <c r="T33" s="1" t="s">
        <v>37</v>
      </c>
      <c r="U33" s="1" t="s">
        <v>37</v>
      </c>
      <c r="V33" s="1" t="s">
        <v>852</v>
      </c>
      <c r="W33" s="1" t="s">
        <v>653</v>
      </c>
      <c r="X33" s="1" t="s">
        <v>853</v>
      </c>
      <c r="Y33" s="1" t="s">
        <v>854</v>
      </c>
      <c r="Z33" s="1" t="s">
        <v>855</v>
      </c>
      <c r="AA33" s="1" t="s">
        <v>820</v>
      </c>
      <c r="AB33" s="1" t="s">
        <v>209</v>
      </c>
      <c r="AC33" s="1" t="s">
        <v>37</v>
      </c>
    </row>
    <row r="34" spans="1:29" x14ac:dyDescent="0.2">
      <c r="A34" s="1" t="s">
        <v>691</v>
      </c>
      <c r="B34" s="2">
        <v>31672</v>
      </c>
      <c r="C34" s="1" t="s">
        <v>243</v>
      </c>
      <c r="D34" s="2">
        <v>31672</v>
      </c>
      <c r="E34" s="1" t="s">
        <v>825</v>
      </c>
      <c r="F34" s="2">
        <v>31673</v>
      </c>
      <c r="G34" s="1" t="s">
        <v>64</v>
      </c>
      <c r="H34" s="1" t="s">
        <v>32</v>
      </c>
      <c r="I34" s="1" t="s">
        <v>285</v>
      </c>
      <c r="J34" s="3">
        <v>110</v>
      </c>
      <c r="K34" s="1" t="s">
        <v>159</v>
      </c>
      <c r="L34" s="1" t="s">
        <v>380</v>
      </c>
      <c r="M34" s="4">
        <v>6.699999999999999E-2</v>
      </c>
      <c r="N34" s="1" t="s">
        <v>856</v>
      </c>
      <c r="O34" s="1" t="s">
        <v>248</v>
      </c>
      <c r="P34" s="2">
        <v>31889</v>
      </c>
      <c r="Q34" s="1" t="s">
        <v>30</v>
      </c>
      <c r="R34" s="1" t="s">
        <v>237</v>
      </c>
      <c r="S34" s="1" t="s">
        <v>32</v>
      </c>
      <c r="T34" s="1" t="s">
        <v>37</v>
      </c>
      <c r="U34" s="1" t="s">
        <v>37</v>
      </c>
      <c r="V34" s="1" t="s">
        <v>210</v>
      </c>
      <c r="W34" s="1" t="s">
        <v>857</v>
      </c>
      <c r="X34" s="1" t="s">
        <v>858</v>
      </c>
      <c r="Y34" s="1" t="s">
        <v>859</v>
      </c>
      <c r="Z34" s="1" t="s">
        <v>136</v>
      </c>
      <c r="AA34" s="1" t="s">
        <v>208</v>
      </c>
      <c r="AB34" s="1" t="s">
        <v>209</v>
      </c>
      <c r="AC34" s="1" t="s">
        <v>37</v>
      </c>
    </row>
    <row r="35" spans="1:29" x14ac:dyDescent="0.2">
      <c r="A35" s="1" t="s">
        <v>691</v>
      </c>
      <c r="B35" s="2">
        <v>31674</v>
      </c>
      <c r="C35" s="1" t="s">
        <v>696</v>
      </c>
      <c r="D35" s="2">
        <v>31674</v>
      </c>
      <c r="E35" s="1" t="s">
        <v>313</v>
      </c>
      <c r="F35" s="2">
        <v>31674</v>
      </c>
      <c r="G35" s="1" t="s">
        <v>64</v>
      </c>
      <c r="H35" s="1" t="s">
        <v>32</v>
      </c>
      <c r="I35" s="1" t="s">
        <v>768</v>
      </c>
      <c r="J35" s="3">
        <v>380</v>
      </c>
      <c r="K35" s="1" t="s">
        <v>322</v>
      </c>
      <c r="L35" s="1" t="s">
        <v>376</v>
      </c>
      <c r="M35" s="4">
        <v>0.23199999999999998</v>
      </c>
      <c r="N35" s="1" t="s">
        <v>860</v>
      </c>
      <c r="O35" s="1" t="s">
        <v>248</v>
      </c>
      <c r="P35" s="2">
        <v>31889</v>
      </c>
      <c r="Q35" s="1" t="s">
        <v>30</v>
      </c>
      <c r="R35" s="1" t="s">
        <v>861</v>
      </c>
      <c r="S35" s="1" t="s">
        <v>32</v>
      </c>
      <c r="T35" s="1" t="s">
        <v>37</v>
      </c>
      <c r="U35" s="1" t="s">
        <v>37</v>
      </c>
      <c r="V35" s="1" t="s">
        <v>37</v>
      </c>
      <c r="W35" s="1" t="s">
        <v>37</v>
      </c>
      <c r="X35" s="1" t="s">
        <v>32</v>
      </c>
      <c r="Y35" s="1" t="s">
        <v>32</v>
      </c>
      <c r="Z35" s="1" t="s">
        <v>32</v>
      </c>
      <c r="AA35" s="1" t="s">
        <v>30</v>
      </c>
      <c r="AB35" s="1" t="s">
        <v>37</v>
      </c>
      <c r="AC35" s="1" t="s">
        <v>37</v>
      </c>
    </row>
    <row r="36" spans="1:29" x14ac:dyDescent="0.2">
      <c r="A36" s="1" t="s">
        <v>691</v>
      </c>
      <c r="B36" s="2">
        <v>31679</v>
      </c>
      <c r="C36" s="1" t="s">
        <v>809</v>
      </c>
      <c r="D36" s="2">
        <v>31679</v>
      </c>
      <c r="E36" s="1" t="s">
        <v>857</v>
      </c>
      <c r="F36" s="2">
        <v>31680</v>
      </c>
      <c r="G36" s="1" t="s">
        <v>64</v>
      </c>
      <c r="H36" s="1" t="s">
        <v>32</v>
      </c>
      <c r="I36" s="1" t="s">
        <v>743</v>
      </c>
      <c r="J36" s="3">
        <v>3550</v>
      </c>
      <c r="K36" s="1" t="s">
        <v>862</v>
      </c>
      <c r="L36" s="1" t="s">
        <v>863</v>
      </c>
      <c r="M36" s="4">
        <v>2.165</v>
      </c>
      <c r="N36" s="1" t="s">
        <v>864</v>
      </c>
      <c r="O36" s="1" t="s">
        <v>248</v>
      </c>
      <c r="P36" s="2">
        <v>31889</v>
      </c>
      <c r="Q36" s="1" t="s">
        <v>30</v>
      </c>
      <c r="R36" s="1" t="s">
        <v>176</v>
      </c>
      <c r="S36" s="1" t="s">
        <v>32</v>
      </c>
      <c r="T36" s="1" t="s">
        <v>37</v>
      </c>
      <c r="U36" s="1" t="s">
        <v>37</v>
      </c>
      <c r="V36" s="1" t="s">
        <v>37</v>
      </c>
      <c r="W36" s="1" t="s">
        <v>37</v>
      </c>
      <c r="X36" s="1" t="s">
        <v>32</v>
      </c>
      <c r="Y36" s="1" t="s">
        <v>32</v>
      </c>
      <c r="Z36" s="1" t="s">
        <v>32</v>
      </c>
      <c r="AA36" s="1" t="s">
        <v>30</v>
      </c>
      <c r="AB36" s="1" t="s">
        <v>37</v>
      </c>
      <c r="AC36" s="1" t="s">
        <v>37</v>
      </c>
    </row>
    <row r="37" spans="1:29" x14ac:dyDescent="0.2">
      <c r="A37" s="1" t="s">
        <v>691</v>
      </c>
      <c r="B37" s="2">
        <v>31680</v>
      </c>
      <c r="C37" s="1" t="s">
        <v>865</v>
      </c>
      <c r="D37" s="2">
        <v>31680</v>
      </c>
      <c r="E37" s="1" t="s">
        <v>825</v>
      </c>
      <c r="F37" s="2">
        <v>31681</v>
      </c>
      <c r="G37" s="1" t="s">
        <v>357</v>
      </c>
      <c r="H37" s="1" t="s">
        <v>32</v>
      </c>
      <c r="I37" s="1" t="s">
        <v>51</v>
      </c>
      <c r="J37" s="3">
        <v>1070</v>
      </c>
      <c r="K37" s="1" t="s">
        <v>130</v>
      </c>
      <c r="L37" s="1" t="s">
        <v>245</v>
      </c>
      <c r="M37" s="4">
        <v>0.65199999999999991</v>
      </c>
      <c r="N37" s="1" t="s">
        <v>866</v>
      </c>
      <c r="O37" s="1" t="s">
        <v>248</v>
      </c>
      <c r="P37" s="2">
        <v>31889</v>
      </c>
      <c r="Q37" s="1" t="s">
        <v>30</v>
      </c>
      <c r="R37" s="1" t="s">
        <v>350</v>
      </c>
      <c r="S37" s="1" t="s">
        <v>32</v>
      </c>
      <c r="T37" s="1" t="s">
        <v>37</v>
      </c>
      <c r="U37" s="1" t="s">
        <v>37</v>
      </c>
      <c r="V37" s="1" t="s">
        <v>37</v>
      </c>
      <c r="W37" s="1" t="s">
        <v>37</v>
      </c>
      <c r="X37" s="1" t="s">
        <v>32</v>
      </c>
      <c r="Y37" s="1" t="s">
        <v>32</v>
      </c>
      <c r="Z37" s="1" t="s">
        <v>32</v>
      </c>
      <c r="AA37" s="1" t="s">
        <v>30</v>
      </c>
      <c r="AB37" s="1" t="s">
        <v>37</v>
      </c>
      <c r="AC37" s="1" t="s">
        <v>37</v>
      </c>
    </row>
    <row r="38" spans="1:29" x14ac:dyDescent="0.2">
      <c r="A38" s="1" t="s">
        <v>691</v>
      </c>
      <c r="B38" s="2">
        <v>31685</v>
      </c>
      <c r="C38" s="1" t="s">
        <v>825</v>
      </c>
      <c r="D38" s="2">
        <v>31686</v>
      </c>
      <c r="E38" s="1" t="s">
        <v>703</v>
      </c>
      <c r="F38" s="2">
        <v>31686</v>
      </c>
      <c r="G38" s="1" t="s">
        <v>64</v>
      </c>
      <c r="H38" s="1" t="s">
        <v>32</v>
      </c>
      <c r="I38" s="1" t="s">
        <v>92</v>
      </c>
      <c r="J38" s="3">
        <v>520</v>
      </c>
      <c r="K38" s="1" t="s">
        <v>148</v>
      </c>
      <c r="L38" s="1" t="s">
        <v>303</v>
      </c>
      <c r="M38" s="4">
        <v>0.31699999999999995</v>
      </c>
      <c r="N38" s="1" t="s">
        <v>867</v>
      </c>
      <c r="O38" s="1" t="s">
        <v>248</v>
      </c>
      <c r="P38" s="2">
        <v>31889</v>
      </c>
      <c r="Q38" s="1" t="s">
        <v>30</v>
      </c>
      <c r="R38" s="1" t="s">
        <v>868</v>
      </c>
      <c r="S38" s="1" t="s">
        <v>32</v>
      </c>
      <c r="T38" s="1" t="s">
        <v>37</v>
      </c>
      <c r="U38" s="1" t="s">
        <v>37</v>
      </c>
      <c r="V38" s="1" t="s">
        <v>37</v>
      </c>
      <c r="W38" s="1" t="s">
        <v>37</v>
      </c>
      <c r="X38" s="1" t="s">
        <v>32</v>
      </c>
      <c r="Y38" s="1" t="s">
        <v>32</v>
      </c>
      <c r="Z38" s="1" t="s">
        <v>32</v>
      </c>
      <c r="AA38" s="1" t="s">
        <v>30</v>
      </c>
      <c r="AB38" s="1" t="s">
        <v>37</v>
      </c>
      <c r="AC38" s="1" t="s">
        <v>37</v>
      </c>
    </row>
    <row r="39" spans="1:29" x14ac:dyDescent="0.2">
      <c r="A39" s="1" t="s">
        <v>691</v>
      </c>
      <c r="B39" s="2">
        <v>31686</v>
      </c>
      <c r="C39" s="1" t="s">
        <v>869</v>
      </c>
      <c r="D39" s="2">
        <v>31687</v>
      </c>
      <c r="E39" s="1" t="s">
        <v>815</v>
      </c>
      <c r="F39" s="2">
        <v>31687</v>
      </c>
      <c r="G39" s="1" t="s">
        <v>64</v>
      </c>
      <c r="H39" s="1" t="s">
        <v>32</v>
      </c>
      <c r="I39" s="1" t="s">
        <v>756</v>
      </c>
      <c r="J39" s="3">
        <v>1530</v>
      </c>
      <c r="K39" s="1" t="s">
        <v>173</v>
      </c>
      <c r="L39" s="1" t="s">
        <v>245</v>
      </c>
      <c r="M39" s="4">
        <v>0.93299999999999994</v>
      </c>
      <c r="N39" s="1" t="s">
        <v>870</v>
      </c>
      <c r="O39" s="1" t="s">
        <v>248</v>
      </c>
      <c r="P39" s="2">
        <v>31785</v>
      </c>
      <c r="Q39" s="1" t="s">
        <v>30</v>
      </c>
      <c r="R39" s="1" t="s">
        <v>871</v>
      </c>
      <c r="S39" s="1" t="s">
        <v>32</v>
      </c>
      <c r="T39" s="1" t="s">
        <v>37</v>
      </c>
      <c r="U39" s="1" t="s">
        <v>37</v>
      </c>
      <c r="V39" s="1" t="s">
        <v>37</v>
      </c>
      <c r="W39" s="1" t="s">
        <v>37</v>
      </c>
      <c r="X39" s="1" t="s">
        <v>37</v>
      </c>
      <c r="Y39" s="1" t="s">
        <v>37</v>
      </c>
      <c r="Z39" s="1" t="s">
        <v>37</v>
      </c>
      <c r="AA39" s="1" t="s">
        <v>30</v>
      </c>
      <c r="AB39" s="1" t="s">
        <v>37</v>
      </c>
      <c r="AC39" s="1" t="s">
        <v>37</v>
      </c>
    </row>
    <row r="40" spans="1:29" x14ac:dyDescent="0.2">
      <c r="A40" s="1" t="s">
        <v>691</v>
      </c>
      <c r="B40" s="2">
        <v>31703</v>
      </c>
      <c r="C40" s="1" t="s">
        <v>872</v>
      </c>
      <c r="D40" s="2">
        <v>31704</v>
      </c>
      <c r="E40" s="1" t="s">
        <v>270</v>
      </c>
      <c r="F40" s="2">
        <v>31705</v>
      </c>
      <c r="G40" s="1" t="s">
        <v>357</v>
      </c>
      <c r="H40" s="1" t="s">
        <v>32</v>
      </c>
      <c r="I40" s="1" t="s">
        <v>873</v>
      </c>
      <c r="J40" s="3">
        <v>4215</v>
      </c>
      <c r="K40" s="1" t="s">
        <v>52</v>
      </c>
      <c r="L40" s="1" t="s">
        <v>201</v>
      </c>
      <c r="M40" s="4">
        <v>2.57</v>
      </c>
      <c r="N40" s="1" t="s">
        <v>874</v>
      </c>
      <c r="O40" s="1" t="s">
        <v>248</v>
      </c>
      <c r="P40" s="2">
        <v>31785</v>
      </c>
      <c r="Q40" s="1" t="s">
        <v>30</v>
      </c>
      <c r="R40" s="1" t="s">
        <v>332</v>
      </c>
      <c r="S40" s="1" t="s">
        <v>32</v>
      </c>
      <c r="T40" s="1" t="s">
        <v>37</v>
      </c>
      <c r="U40" s="1" t="s">
        <v>37</v>
      </c>
      <c r="V40" s="1" t="s">
        <v>37</v>
      </c>
      <c r="W40" s="1" t="s">
        <v>37</v>
      </c>
      <c r="X40" s="1" t="s">
        <v>37</v>
      </c>
      <c r="Y40" s="1" t="s">
        <v>37</v>
      </c>
      <c r="Z40" s="1" t="s">
        <v>37</v>
      </c>
      <c r="AA40" s="1" t="s">
        <v>30</v>
      </c>
      <c r="AB40" s="1" t="s">
        <v>37</v>
      </c>
      <c r="AC40" s="1" t="s">
        <v>37</v>
      </c>
    </row>
    <row r="41" spans="1:29" x14ac:dyDescent="0.2">
      <c r="A41" s="1" t="s">
        <v>691</v>
      </c>
      <c r="B41" s="2">
        <v>31722</v>
      </c>
      <c r="C41" s="1" t="s">
        <v>815</v>
      </c>
      <c r="D41" s="2">
        <v>31722</v>
      </c>
      <c r="E41" s="1" t="s">
        <v>875</v>
      </c>
      <c r="F41" s="2">
        <v>31723</v>
      </c>
      <c r="G41" s="1" t="s">
        <v>31</v>
      </c>
      <c r="H41" s="1" t="s">
        <v>50</v>
      </c>
      <c r="I41" s="1" t="s">
        <v>244</v>
      </c>
      <c r="J41" s="3">
        <v>360</v>
      </c>
      <c r="K41" s="1" t="s">
        <v>876</v>
      </c>
      <c r="L41" s="1" t="s">
        <v>173</v>
      </c>
      <c r="M41" s="4">
        <v>0.22</v>
      </c>
      <c r="N41" s="1" t="s">
        <v>877</v>
      </c>
      <c r="O41" s="1" t="s">
        <v>248</v>
      </c>
      <c r="P41" s="2">
        <v>31785</v>
      </c>
      <c r="Q41" s="1" t="s">
        <v>878</v>
      </c>
      <c r="R41" s="1" t="s">
        <v>58</v>
      </c>
      <c r="S41" s="1" t="s">
        <v>32</v>
      </c>
      <c r="T41" s="1" t="s">
        <v>37</v>
      </c>
      <c r="U41" s="1" t="s">
        <v>37</v>
      </c>
      <c r="V41" s="1" t="s">
        <v>37</v>
      </c>
      <c r="W41" s="1" t="s">
        <v>37</v>
      </c>
      <c r="X41" s="1" t="s">
        <v>37</v>
      </c>
      <c r="Y41" s="1" t="s">
        <v>37</v>
      </c>
      <c r="Z41" s="1" t="s">
        <v>37</v>
      </c>
      <c r="AA41" s="1" t="s">
        <v>30</v>
      </c>
      <c r="AB41" s="1" t="s">
        <v>37</v>
      </c>
      <c r="AC41" s="1" t="s">
        <v>37</v>
      </c>
    </row>
    <row r="42" spans="1:29" x14ac:dyDescent="0.2">
      <c r="A42" s="1" t="s">
        <v>691</v>
      </c>
      <c r="B42" s="2">
        <v>31737</v>
      </c>
      <c r="C42" s="1" t="s">
        <v>849</v>
      </c>
      <c r="D42" s="2">
        <v>31737</v>
      </c>
      <c r="E42" s="1" t="s">
        <v>703</v>
      </c>
      <c r="F42" s="2">
        <v>31737</v>
      </c>
      <c r="G42" s="1" t="s">
        <v>64</v>
      </c>
      <c r="H42" s="1" t="s">
        <v>32</v>
      </c>
      <c r="I42" s="1" t="s">
        <v>352</v>
      </c>
      <c r="J42" s="3">
        <v>910</v>
      </c>
      <c r="K42" s="1" t="s">
        <v>159</v>
      </c>
      <c r="L42" s="1" t="s">
        <v>277</v>
      </c>
      <c r="M42" s="4">
        <v>0.55500000000000005</v>
      </c>
      <c r="N42" s="1" t="s">
        <v>879</v>
      </c>
      <c r="O42" s="1" t="s">
        <v>248</v>
      </c>
      <c r="P42" s="2">
        <v>31785</v>
      </c>
      <c r="Q42" s="1" t="s">
        <v>30</v>
      </c>
      <c r="R42" s="1" t="s">
        <v>478</v>
      </c>
      <c r="S42" s="1" t="s">
        <v>32</v>
      </c>
      <c r="T42" s="1" t="s">
        <v>37</v>
      </c>
      <c r="U42" s="1" t="s">
        <v>37</v>
      </c>
      <c r="V42" s="1" t="s">
        <v>37</v>
      </c>
      <c r="W42" s="1" t="s">
        <v>37</v>
      </c>
      <c r="X42" s="1" t="s">
        <v>37</v>
      </c>
      <c r="Y42" s="1" t="s">
        <v>37</v>
      </c>
      <c r="Z42" s="1" t="s">
        <v>37</v>
      </c>
      <c r="AA42" s="1" t="s">
        <v>30</v>
      </c>
      <c r="AB42" s="1" t="s">
        <v>37</v>
      </c>
      <c r="AC42" s="1" t="s">
        <v>37</v>
      </c>
    </row>
    <row r="43" spans="1:29" x14ac:dyDescent="0.2">
      <c r="A43" s="1" t="s">
        <v>691</v>
      </c>
      <c r="B43" s="2">
        <v>31737</v>
      </c>
      <c r="C43" s="1" t="s">
        <v>880</v>
      </c>
      <c r="D43" s="2">
        <v>31737</v>
      </c>
      <c r="E43" s="1" t="s">
        <v>297</v>
      </c>
      <c r="F43" s="2">
        <v>31738</v>
      </c>
      <c r="G43" s="1" t="s">
        <v>357</v>
      </c>
      <c r="H43" s="1" t="s">
        <v>881</v>
      </c>
      <c r="I43" s="1" t="s">
        <v>212</v>
      </c>
      <c r="J43" s="3">
        <v>970</v>
      </c>
      <c r="K43" s="1" t="s">
        <v>882</v>
      </c>
      <c r="L43" s="1" t="s">
        <v>862</v>
      </c>
      <c r="M43" s="4">
        <v>0.59099999999999997</v>
      </c>
      <c r="N43" s="1" t="s">
        <v>883</v>
      </c>
      <c r="O43" s="1" t="s">
        <v>248</v>
      </c>
      <c r="P43" s="2">
        <v>31785</v>
      </c>
      <c r="Q43" s="1" t="s">
        <v>884</v>
      </c>
      <c r="R43" s="1" t="s">
        <v>885</v>
      </c>
      <c r="S43" s="1" t="s">
        <v>32</v>
      </c>
      <c r="T43" s="1" t="s">
        <v>37</v>
      </c>
      <c r="U43" s="1" t="s">
        <v>37</v>
      </c>
      <c r="V43" s="1" t="s">
        <v>37</v>
      </c>
      <c r="W43" s="1" t="s">
        <v>37</v>
      </c>
      <c r="X43" s="1" t="s">
        <v>37</v>
      </c>
      <c r="Y43" s="1" t="s">
        <v>37</v>
      </c>
      <c r="Z43" s="1" t="s">
        <v>37</v>
      </c>
      <c r="AA43" s="1" t="s">
        <v>30</v>
      </c>
      <c r="AB43" s="1" t="s">
        <v>37</v>
      </c>
      <c r="AC43" s="1" t="s">
        <v>37</v>
      </c>
    </row>
    <row r="44" spans="1:29" x14ac:dyDescent="0.2">
      <c r="A44" s="1" t="s">
        <v>691</v>
      </c>
      <c r="B44" s="2">
        <v>31778</v>
      </c>
      <c r="C44" s="1" t="s">
        <v>703</v>
      </c>
      <c r="D44" s="2">
        <v>31779</v>
      </c>
      <c r="E44" s="1" t="s">
        <v>886</v>
      </c>
      <c r="F44" s="2">
        <v>31779</v>
      </c>
      <c r="G44" s="1" t="s">
        <v>357</v>
      </c>
      <c r="H44" s="1" t="s">
        <v>73</v>
      </c>
      <c r="I44" s="1" t="s">
        <v>404</v>
      </c>
      <c r="J44" s="3">
        <v>1410</v>
      </c>
      <c r="K44" s="1" t="s">
        <v>375</v>
      </c>
      <c r="L44" s="1" t="s">
        <v>348</v>
      </c>
      <c r="M44" s="4">
        <v>0.86</v>
      </c>
      <c r="N44" s="1" t="s">
        <v>887</v>
      </c>
      <c r="O44" s="1" t="s">
        <v>248</v>
      </c>
      <c r="P44" s="2">
        <v>31841</v>
      </c>
      <c r="Q44" s="1" t="s">
        <v>888</v>
      </c>
      <c r="R44" s="1" t="s">
        <v>889</v>
      </c>
      <c r="S44" s="1" t="s">
        <v>32</v>
      </c>
      <c r="T44" s="1" t="s">
        <v>37</v>
      </c>
      <c r="U44" s="1" t="s">
        <v>37</v>
      </c>
      <c r="V44" s="1" t="s">
        <v>37</v>
      </c>
      <c r="W44" s="1" t="s">
        <v>37</v>
      </c>
      <c r="X44" s="1" t="s">
        <v>37</v>
      </c>
      <c r="Y44" s="1" t="s">
        <v>37</v>
      </c>
      <c r="Z44" s="1" t="s">
        <v>37</v>
      </c>
      <c r="AA44" s="1" t="s">
        <v>30</v>
      </c>
      <c r="AB44" s="1" t="s">
        <v>37</v>
      </c>
      <c r="AC44" s="1" t="s">
        <v>37</v>
      </c>
    </row>
    <row r="45" spans="1:29" x14ac:dyDescent="0.2">
      <c r="A45" s="1" t="s">
        <v>691</v>
      </c>
      <c r="B45" s="2">
        <v>31781</v>
      </c>
      <c r="C45" s="1" t="s">
        <v>556</v>
      </c>
      <c r="D45" s="2">
        <v>31783</v>
      </c>
      <c r="E45" s="1" t="s">
        <v>875</v>
      </c>
      <c r="F45" s="2">
        <v>31784</v>
      </c>
      <c r="G45" s="1" t="s">
        <v>31</v>
      </c>
      <c r="H45" s="1" t="s">
        <v>890</v>
      </c>
      <c r="I45" s="1" t="s">
        <v>223</v>
      </c>
      <c r="J45" s="3">
        <v>1510</v>
      </c>
      <c r="K45" s="1" t="s">
        <v>388</v>
      </c>
      <c r="L45" s="1" t="s">
        <v>148</v>
      </c>
      <c r="M45" s="4">
        <v>0.92099999999999993</v>
      </c>
      <c r="N45" s="1" t="s">
        <v>891</v>
      </c>
      <c r="O45" s="1" t="s">
        <v>248</v>
      </c>
      <c r="P45" s="2">
        <v>31841</v>
      </c>
      <c r="Q45" s="1" t="s">
        <v>892</v>
      </c>
      <c r="R45" s="1" t="s">
        <v>531</v>
      </c>
      <c r="S45" s="1" t="s">
        <v>32</v>
      </c>
      <c r="T45" s="1" t="s">
        <v>37</v>
      </c>
      <c r="U45" s="1" t="s">
        <v>37</v>
      </c>
      <c r="V45" s="1" t="s">
        <v>37</v>
      </c>
      <c r="W45" s="1" t="s">
        <v>37</v>
      </c>
      <c r="X45" s="1" t="s">
        <v>37</v>
      </c>
      <c r="Y45" s="1" t="s">
        <v>37</v>
      </c>
      <c r="Z45" s="1" t="s">
        <v>37</v>
      </c>
      <c r="AA45" s="1" t="s">
        <v>30</v>
      </c>
      <c r="AB45" s="1" t="s">
        <v>37</v>
      </c>
      <c r="AC45" s="1" t="s">
        <v>37</v>
      </c>
    </row>
    <row r="46" spans="1:29" x14ac:dyDescent="0.2">
      <c r="A46" s="1" t="s">
        <v>691</v>
      </c>
      <c r="B46" s="2">
        <v>31805</v>
      </c>
      <c r="C46" s="1" t="s">
        <v>893</v>
      </c>
      <c r="D46" s="2">
        <v>31805</v>
      </c>
      <c r="E46" s="1" t="s">
        <v>825</v>
      </c>
      <c r="F46" s="2">
        <v>31806</v>
      </c>
      <c r="G46" s="1" t="s">
        <v>31</v>
      </c>
      <c r="H46" s="1" t="s">
        <v>337</v>
      </c>
      <c r="I46" s="1" t="s">
        <v>233</v>
      </c>
      <c r="J46" s="3">
        <v>830</v>
      </c>
      <c r="K46" s="1" t="s">
        <v>894</v>
      </c>
      <c r="L46" s="1" t="s">
        <v>173</v>
      </c>
      <c r="M46" s="4">
        <v>0.50599999999999989</v>
      </c>
      <c r="N46" s="1" t="s">
        <v>895</v>
      </c>
      <c r="O46" s="1" t="s">
        <v>248</v>
      </c>
      <c r="P46" s="2">
        <v>31841</v>
      </c>
      <c r="Q46" s="1" t="s">
        <v>896</v>
      </c>
      <c r="R46" s="1" t="s">
        <v>897</v>
      </c>
      <c r="S46" s="1" t="s">
        <v>32</v>
      </c>
      <c r="T46" s="1" t="s">
        <v>37</v>
      </c>
      <c r="U46" s="1" t="s">
        <v>37</v>
      </c>
      <c r="V46" s="1" t="s">
        <v>37</v>
      </c>
      <c r="W46" s="1" t="s">
        <v>37</v>
      </c>
      <c r="X46" s="1" t="s">
        <v>37</v>
      </c>
      <c r="Y46" s="1" t="s">
        <v>37</v>
      </c>
      <c r="Z46" s="1" t="s">
        <v>37</v>
      </c>
      <c r="AA46" s="1" t="s">
        <v>30</v>
      </c>
      <c r="AB46" s="1" t="s">
        <v>37</v>
      </c>
      <c r="AC46" s="1" t="s">
        <v>37</v>
      </c>
    </row>
    <row r="47" spans="1:29" x14ac:dyDescent="0.2">
      <c r="A47" s="1" t="s">
        <v>691</v>
      </c>
      <c r="B47" s="2">
        <v>31821</v>
      </c>
      <c r="C47" s="1" t="s">
        <v>351</v>
      </c>
      <c r="D47" s="2">
        <v>31821</v>
      </c>
      <c r="E47" s="1" t="s">
        <v>742</v>
      </c>
      <c r="F47" s="2">
        <v>31821</v>
      </c>
      <c r="G47" s="1" t="s">
        <v>64</v>
      </c>
      <c r="H47" s="1" t="s">
        <v>32</v>
      </c>
      <c r="I47" s="1" t="s">
        <v>100</v>
      </c>
      <c r="J47" s="3">
        <v>1000</v>
      </c>
      <c r="K47" s="1" t="s">
        <v>862</v>
      </c>
      <c r="L47" s="1" t="s">
        <v>314</v>
      </c>
      <c r="M47" s="4">
        <v>0.61</v>
      </c>
      <c r="N47" s="1" t="s">
        <v>898</v>
      </c>
      <c r="O47" s="1" t="s">
        <v>248</v>
      </c>
      <c r="P47" s="2">
        <v>31841</v>
      </c>
      <c r="Q47" s="1" t="s">
        <v>30</v>
      </c>
      <c r="R47" s="1" t="s">
        <v>899</v>
      </c>
      <c r="S47" s="1" t="s">
        <v>32</v>
      </c>
      <c r="T47" s="1" t="s">
        <v>37</v>
      </c>
      <c r="U47" s="1" t="s">
        <v>37</v>
      </c>
      <c r="V47" s="1" t="s">
        <v>37</v>
      </c>
      <c r="W47" s="1" t="s">
        <v>37</v>
      </c>
      <c r="X47" s="1" t="s">
        <v>37</v>
      </c>
      <c r="Y47" s="1" t="s">
        <v>37</v>
      </c>
      <c r="Z47" s="1" t="s">
        <v>37</v>
      </c>
      <c r="AA47" s="1" t="s">
        <v>30</v>
      </c>
      <c r="AB47" s="1" t="s">
        <v>37</v>
      </c>
      <c r="AC47" s="1" t="s">
        <v>37</v>
      </c>
    </row>
    <row r="48" spans="1:29" x14ac:dyDescent="0.2">
      <c r="A48" s="1" t="s">
        <v>691</v>
      </c>
      <c r="B48" s="2">
        <v>31821</v>
      </c>
      <c r="C48" s="1" t="s">
        <v>63</v>
      </c>
      <c r="D48" s="2">
        <v>31822</v>
      </c>
      <c r="E48" s="1" t="s">
        <v>129</v>
      </c>
      <c r="F48" s="2">
        <v>31822</v>
      </c>
      <c r="G48" s="1" t="s">
        <v>64</v>
      </c>
      <c r="H48" s="1" t="s">
        <v>32</v>
      </c>
      <c r="I48" s="1" t="s">
        <v>51</v>
      </c>
      <c r="J48" s="3">
        <v>1680</v>
      </c>
      <c r="K48" s="1" t="s">
        <v>900</v>
      </c>
      <c r="L48" s="1" t="s">
        <v>66</v>
      </c>
      <c r="M48" s="4">
        <v>1.0239999999999998</v>
      </c>
      <c r="N48" s="1" t="s">
        <v>901</v>
      </c>
      <c r="O48" s="1" t="s">
        <v>248</v>
      </c>
      <c r="P48" s="2">
        <v>31841</v>
      </c>
      <c r="Q48" s="1" t="s">
        <v>30</v>
      </c>
      <c r="R48" s="1" t="s">
        <v>899</v>
      </c>
      <c r="S48" s="1" t="s">
        <v>32</v>
      </c>
      <c r="T48" s="1" t="s">
        <v>37</v>
      </c>
      <c r="U48" s="1" t="s">
        <v>37</v>
      </c>
      <c r="V48" s="1" t="s">
        <v>37</v>
      </c>
      <c r="W48" s="1" t="s">
        <v>37</v>
      </c>
      <c r="X48" s="1" t="s">
        <v>37</v>
      </c>
      <c r="Y48" s="1" t="s">
        <v>37</v>
      </c>
      <c r="Z48" s="1" t="s">
        <v>37</v>
      </c>
      <c r="AA48" s="1" t="s">
        <v>30</v>
      </c>
      <c r="AB48" s="1" t="s">
        <v>37</v>
      </c>
      <c r="AC48" s="1" t="s">
        <v>37</v>
      </c>
    </row>
    <row r="49" spans="1:29" x14ac:dyDescent="0.2">
      <c r="A49" s="1" t="s">
        <v>691</v>
      </c>
      <c r="B49" s="2">
        <v>31826</v>
      </c>
      <c r="C49" s="1" t="s">
        <v>902</v>
      </c>
      <c r="D49" s="2">
        <v>31826</v>
      </c>
      <c r="E49" s="1" t="s">
        <v>781</v>
      </c>
      <c r="F49" s="2">
        <v>31826</v>
      </c>
      <c r="G49" s="1" t="s">
        <v>31</v>
      </c>
      <c r="H49" s="1" t="s">
        <v>717</v>
      </c>
      <c r="I49" s="1" t="s">
        <v>137</v>
      </c>
      <c r="J49" s="3">
        <v>750</v>
      </c>
      <c r="K49" s="1" t="s">
        <v>367</v>
      </c>
      <c r="L49" s="1" t="s">
        <v>862</v>
      </c>
      <c r="M49" s="4">
        <v>0.45699999999999996</v>
      </c>
      <c r="N49" s="1" t="s">
        <v>903</v>
      </c>
      <c r="O49" s="1" t="s">
        <v>248</v>
      </c>
      <c r="P49" s="2">
        <v>31841</v>
      </c>
      <c r="Q49" s="1" t="s">
        <v>904</v>
      </c>
      <c r="R49" s="1" t="s">
        <v>905</v>
      </c>
      <c r="S49" s="1" t="s">
        <v>32</v>
      </c>
      <c r="T49" s="1" t="s">
        <v>37</v>
      </c>
      <c r="U49" s="1" t="s">
        <v>37</v>
      </c>
      <c r="V49" s="1" t="s">
        <v>37</v>
      </c>
      <c r="W49" s="1" t="s">
        <v>37</v>
      </c>
      <c r="X49" s="1" t="s">
        <v>37</v>
      </c>
      <c r="Y49" s="1" t="s">
        <v>37</v>
      </c>
      <c r="Z49" s="1" t="s">
        <v>37</v>
      </c>
      <c r="AA49" s="1" t="s">
        <v>30</v>
      </c>
      <c r="AB49" s="1" t="s">
        <v>37</v>
      </c>
      <c r="AC49" s="1" t="s">
        <v>37</v>
      </c>
    </row>
    <row r="50" spans="1:29" x14ac:dyDescent="0.2">
      <c r="A50" s="1" t="s">
        <v>691</v>
      </c>
      <c r="B50" s="2">
        <v>31831</v>
      </c>
      <c r="C50" s="1" t="s">
        <v>336</v>
      </c>
      <c r="D50" s="2">
        <v>31832</v>
      </c>
      <c r="E50" s="1" t="s">
        <v>711</v>
      </c>
      <c r="F50" s="2">
        <v>31833</v>
      </c>
      <c r="G50" s="1" t="s">
        <v>31</v>
      </c>
      <c r="H50" s="1" t="s">
        <v>617</v>
      </c>
      <c r="I50" s="1" t="s">
        <v>764</v>
      </c>
      <c r="J50" s="3">
        <v>1950</v>
      </c>
      <c r="K50" s="1" t="s">
        <v>785</v>
      </c>
      <c r="L50" s="1" t="s">
        <v>347</v>
      </c>
      <c r="M50" s="4">
        <v>1.1889999999999998</v>
      </c>
      <c r="N50" s="1" t="s">
        <v>906</v>
      </c>
      <c r="O50" s="1" t="s">
        <v>248</v>
      </c>
      <c r="P50" s="2">
        <v>31841</v>
      </c>
      <c r="Q50" s="1" t="s">
        <v>907</v>
      </c>
      <c r="R50" s="1" t="s">
        <v>908</v>
      </c>
      <c r="S50" s="1" t="s">
        <v>32</v>
      </c>
      <c r="T50" s="1" t="s">
        <v>37</v>
      </c>
      <c r="U50" s="1" t="s">
        <v>37</v>
      </c>
      <c r="V50" s="1" t="s">
        <v>37</v>
      </c>
      <c r="W50" s="1" t="s">
        <v>37</v>
      </c>
      <c r="X50" s="1" t="s">
        <v>37</v>
      </c>
      <c r="Y50" s="1" t="s">
        <v>37</v>
      </c>
      <c r="Z50" s="1" t="s">
        <v>37</v>
      </c>
      <c r="AA50" s="1" t="s">
        <v>30</v>
      </c>
      <c r="AB50" s="1" t="s">
        <v>37</v>
      </c>
      <c r="AC50" s="1" t="s">
        <v>37</v>
      </c>
    </row>
    <row r="51" spans="1:29" x14ac:dyDescent="0.2">
      <c r="A51" s="1" t="s">
        <v>691</v>
      </c>
      <c r="B51" s="2">
        <v>31842</v>
      </c>
      <c r="C51" s="1" t="s">
        <v>815</v>
      </c>
      <c r="D51" s="2">
        <v>31844</v>
      </c>
      <c r="E51" s="1" t="s">
        <v>238</v>
      </c>
      <c r="F51" s="2">
        <v>31844</v>
      </c>
      <c r="G51" s="1" t="s">
        <v>64</v>
      </c>
      <c r="H51" s="1" t="s">
        <v>32</v>
      </c>
      <c r="I51" s="1" t="s">
        <v>909</v>
      </c>
      <c r="J51" s="3">
        <v>3130</v>
      </c>
      <c r="K51" s="1" t="s">
        <v>52</v>
      </c>
      <c r="L51" s="1" t="s">
        <v>380</v>
      </c>
      <c r="M51" s="4">
        <v>1.9089999999999998</v>
      </c>
      <c r="N51" s="1" t="s">
        <v>910</v>
      </c>
      <c r="O51" s="1" t="s">
        <v>248</v>
      </c>
      <c r="P51" s="2">
        <v>31889</v>
      </c>
      <c r="Q51" s="1" t="s">
        <v>30</v>
      </c>
      <c r="R51" s="1" t="s">
        <v>911</v>
      </c>
      <c r="S51" s="1" t="s">
        <v>32</v>
      </c>
      <c r="T51" s="1" t="s">
        <v>37</v>
      </c>
      <c r="U51" s="1" t="s">
        <v>37</v>
      </c>
      <c r="V51" s="1" t="s">
        <v>37</v>
      </c>
      <c r="W51" s="1" t="s">
        <v>37</v>
      </c>
      <c r="X51" s="1" t="s">
        <v>37</v>
      </c>
      <c r="Y51" s="1" t="s">
        <v>37</v>
      </c>
      <c r="Z51" s="1" t="s">
        <v>37</v>
      </c>
      <c r="AA51" s="1" t="s">
        <v>30</v>
      </c>
      <c r="AB51" s="1" t="s">
        <v>37</v>
      </c>
      <c r="AC51" s="1" t="s">
        <v>37</v>
      </c>
    </row>
    <row r="52" spans="1:29" x14ac:dyDescent="0.2">
      <c r="A52" s="1" t="s">
        <v>691</v>
      </c>
      <c r="B52" s="2">
        <v>31850</v>
      </c>
      <c r="C52" s="1" t="s">
        <v>912</v>
      </c>
      <c r="D52" s="2">
        <v>31851</v>
      </c>
      <c r="E52" s="1" t="s">
        <v>736</v>
      </c>
      <c r="F52" s="2">
        <v>31851</v>
      </c>
      <c r="G52" s="1" t="s">
        <v>357</v>
      </c>
      <c r="H52" s="1" t="s">
        <v>913</v>
      </c>
      <c r="I52" s="1" t="s">
        <v>914</v>
      </c>
      <c r="J52" s="3">
        <v>8540</v>
      </c>
      <c r="K52" s="1" t="s">
        <v>347</v>
      </c>
      <c r="L52" s="1" t="s">
        <v>148</v>
      </c>
      <c r="M52" s="4">
        <v>5.2069999999999999</v>
      </c>
      <c r="N52" s="1" t="s">
        <v>915</v>
      </c>
      <c r="O52" s="1" t="s">
        <v>248</v>
      </c>
      <c r="P52" s="2">
        <v>31889</v>
      </c>
      <c r="Q52" s="1" t="s">
        <v>916</v>
      </c>
      <c r="R52" s="1" t="s">
        <v>871</v>
      </c>
      <c r="S52" s="1" t="s">
        <v>32</v>
      </c>
      <c r="T52" s="1" t="s">
        <v>37</v>
      </c>
      <c r="U52" s="1" t="s">
        <v>37</v>
      </c>
      <c r="V52" s="1" t="s">
        <v>37</v>
      </c>
      <c r="W52" s="1" t="s">
        <v>37</v>
      </c>
      <c r="X52" s="1" t="s">
        <v>37</v>
      </c>
      <c r="Y52" s="1" t="s">
        <v>37</v>
      </c>
      <c r="Z52" s="1" t="s">
        <v>37</v>
      </c>
      <c r="AA52" s="1" t="s">
        <v>30</v>
      </c>
      <c r="AB52" s="1" t="s">
        <v>37</v>
      </c>
      <c r="AC52" s="1" t="s">
        <v>37</v>
      </c>
    </row>
    <row r="53" spans="1:29" x14ac:dyDescent="0.2">
      <c r="A53" s="1" t="s">
        <v>691</v>
      </c>
      <c r="B53" s="2">
        <v>31850</v>
      </c>
      <c r="C53" s="1" t="s">
        <v>633</v>
      </c>
      <c r="D53" s="2">
        <v>31850</v>
      </c>
      <c r="E53" s="1" t="s">
        <v>403</v>
      </c>
      <c r="F53" s="2">
        <v>31849</v>
      </c>
      <c r="G53" s="1" t="s">
        <v>64</v>
      </c>
      <c r="H53" s="1" t="s">
        <v>32</v>
      </c>
      <c r="I53" s="1" t="s">
        <v>917</v>
      </c>
      <c r="J53" s="3">
        <v>520</v>
      </c>
      <c r="K53" s="1" t="s">
        <v>400</v>
      </c>
      <c r="L53" s="1" t="s">
        <v>130</v>
      </c>
      <c r="M53" s="4">
        <v>0.31699999999999995</v>
      </c>
      <c r="N53" s="1" t="s">
        <v>32</v>
      </c>
      <c r="O53" s="1" t="s">
        <v>918</v>
      </c>
      <c r="P53" s="2"/>
      <c r="Q53" s="1" t="s">
        <v>30</v>
      </c>
      <c r="R53" s="1" t="s">
        <v>30</v>
      </c>
      <c r="S53" s="1" t="s">
        <v>32</v>
      </c>
      <c r="T53" s="1" t="s">
        <v>30</v>
      </c>
      <c r="U53" s="1" t="s">
        <v>30</v>
      </c>
      <c r="V53" s="1" t="s">
        <v>37</v>
      </c>
      <c r="W53" s="1" t="s">
        <v>37</v>
      </c>
      <c r="X53" s="1" t="s">
        <v>37</v>
      </c>
      <c r="Y53" s="1" t="s">
        <v>37</v>
      </c>
      <c r="Z53" s="1" t="s">
        <v>37</v>
      </c>
      <c r="AA53" s="1" t="s">
        <v>30</v>
      </c>
      <c r="AB53" s="1" t="s">
        <v>37</v>
      </c>
      <c r="AC53" s="1" t="s">
        <v>919</v>
      </c>
    </row>
    <row r="54" spans="1:29" x14ac:dyDescent="0.2">
      <c r="A54" s="1" t="s">
        <v>691</v>
      </c>
      <c r="B54" s="2">
        <v>31855</v>
      </c>
      <c r="C54" s="1" t="s">
        <v>63</v>
      </c>
      <c r="D54" s="2">
        <v>31855</v>
      </c>
      <c r="E54" s="1" t="s">
        <v>265</v>
      </c>
      <c r="F54" s="2">
        <v>31856</v>
      </c>
      <c r="G54" s="1" t="s">
        <v>31</v>
      </c>
      <c r="H54" s="1" t="s">
        <v>32</v>
      </c>
      <c r="I54" s="1" t="s">
        <v>92</v>
      </c>
      <c r="J54" s="3">
        <v>175</v>
      </c>
      <c r="K54" s="1" t="s">
        <v>367</v>
      </c>
      <c r="L54" s="1" t="s">
        <v>148</v>
      </c>
      <c r="M54" s="4">
        <v>0.107</v>
      </c>
      <c r="N54" s="1" t="s">
        <v>920</v>
      </c>
      <c r="O54" s="1" t="s">
        <v>248</v>
      </c>
      <c r="P54" s="2">
        <v>31889</v>
      </c>
      <c r="Q54" s="1" t="s">
        <v>30</v>
      </c>
      <c r="R54" s="1" t="s">
        <v>921</v>
      </c>
      <c r="S54" s="1" t="s">
        <v>32</v>
      </c>
      <c r="T54" s="1" t="s">
        <v>37</v>
      </c>
      <c r="U54" s="1" t="s">
        <v>37</v>
      </c>
      <c r="V54" s="1" t="s">
        <v>37</v>
      </c>
      <c r="W54" s="1" t="s">
        <v>37</v>
      </c>
      <c r="X54" s="1" t="s">
        <v>37</v>
      </c>
      <c r="Y54" s="1" t="s">
        <v>37</v>
      </c>
      <c r="Z54" s="1" t="s">
        <v>37</v>
      </c>
      <c r="AA54" s="1" t="s">
        <v>30</v>
      </c>
      <c r="AB54" s="1" t="s">
        <v>37</v>
      </c>
      <c r="AC54" s="1" t="s">
        <v>37</v>
      </c>
    </row>
    <row r="55" spans="1:29" x14ac:dyDescent="0.2">
      <c r="A55" s="1" t="s">
        <v>691</v>
      </c>
      <c r="B55" s="2">
        <v>31871</v>
      </c>
      <c r="C55" s="1" t="s">
        <v>232</v>
      </c>
      <c r="D55" s="2">
        <v>31872</v>
      </c>
      <c r="E55" s="1" t="s">
        <v>627</v>
      </c>
      <c r="F55" s="2">
        <v>31872</v>
      </c>
      <c r="G55" s="1" t="s">
        <v>64</v>
      </c>
      <c r="H55" s="1" t="s">
        <v>32</v>
      </c>
      <c r="I55" s="1" t="s">
        <v>92</v>
      </c>
      <c r="J55" s="3">
        <v>355</v>
      </c>
      <c r="K55" s="1" t="s">
        <v>52</v>
      </c>
      <c r="L55" s="1" t="s">
        <v>380</v>
      </c>
      <c r="M55" s="4">
        <v>0.217</v>
      </c>
      <c r="N55" s="1" t="s">
        <v>922</v>
      </c>
      <c r="O55" s="1" t="s">
        <v>248</v>
      </c>
      <c r="P55" s="2">
        <v>31889</v>
      </c>
      <c r="Q55" s="1" t="s">
        <v>30</v>
      </c>
      <c r="R55" s="1" t="s">
        <v>345</v>
      </c>
      <c r="S55" s="1" t="s">
        <v>32</v>
      </c>
      <c r="T55" s="1" t="s">
        <v>37</v>
      </c>
      <c r="U55" s="1" t="s">
        <v>37</v>
      </c>
      <c r="V55" s="1" t="s">
        <v>37</v>
      </c>
      <c r="W55" s="1" t="s">
        <v>37</v>
      </c>
      <c r="X55" s="1" t="s">
        <v>37</v>
      </c>
      <c r="Y55" s="1" t="s">
        <v>37</v>
      </c>
      <c r="Z55" s="1" t="s">
        <v>37</v>
      </c>
      <c r="AA55" s="1" t="s">
        <v>30</v>
      </c>
      <c r="AB55" s="1" t="s">
        <v>37</v>
      </c>
      <c r="AC55" s="1" t="s">
        <v>37</v>
      </c>
    </row>
    <row r="56" spans="1:29" x14ac:dyDescent="0.2">
      <c r="A56" s="1" t="s">
        <v>691</v>
      </c>
      <c r="B56" s="2">
        <v>31911</v>
      </c>
      <c r="C56" s="1" t="s">
        <v>49</v>
      </c>
      <c r="D56" s="2">
        <v>31911</v>
      </c>
      <c r="E56" s="1" t="s">
        <v>923</v>
      </c>
      <c r="F56" s="2">
        <v>31911</v>
      </c>
      <c r="G56" s="1" t="s">
        <v>64</v>
      </c>
      <c r="H56" s="1" t="s">
        <v>32</v>
      </c>
      <c r="I56" s="1" t="s">
        <v>768</v>
      </c>
      <c r="J56" s="3">
        <v>265</v>
      </c>
      <c r="K56" s="1" t="s">
        <v>277</v>
      </c>
      <c r="L56" s="1" t="s">
        <v>257</v>
      </c>
      <c r="M56" s="4">
        <v>0.16199999999999998</v>
      </c>
      <c r="N56" s="1" t="s">
        <v>924</v>
      </c>
      <c r="O56" s="1" t="s">
        <v>248</v>
      </c>
      <c r="P56" s="2">
        <v>31918</v>
      </c>
      <c r="Q56" s="1" t="s">
        <v>30</v>
      </c>
      <c r="R56" s="1" t="s">
        <v>925</v>
      </c>
      <c r="S56" s="1" t="s">
        <v>32</v>
      </c>
      <c r="T56" s="1" t="s">
        <v>37</v>
      </c>
      <c r="U56" s="1" t="s">
        <v>37</v>
      </c>
      <c r="V56" s="1" t="s">
        <v>37</v>
      </c>
      <c r="W56" s="1" t="s">
        <v>37</v>
      </c>
      <c r="X56" s="1" t="s">
        <v>37</v>
      </c>
      <c r="Y56" s="1" t="s">
        <v>37</v>
      </c>
      <c r="Z56" s="1" t="s">
        <v>37</v>
      </c>
      <c r="AA56" s="1" t="s">
        <v>30</v>
      </c>
      <c r="AB56" s="1" t="s">
        <v>37</v>
      </c>
      <c r="AC56" s="1" t="s">
        <v>926</v>
      </c>
    </row>
    <row r="57" spans="1:29" x14ac:dyDescent="0.2">
      <c r="A57" s="1" t="s">
        <v>691</v>
      </c>
      <c r="B57" s="2">
        <v>31913</v>
      </c>
      <c r="C57" s="1" t="s">
        <v>692</v>
      </c>
      <c r="D57" s="2">
        <v>31913</v>
      </c>
      <c r="E57" s="1" t="s">
        <v>313</v>
      </c>
      <c r="F57" s="2">
        <v>31913</v>
      </c>
      <c r="G57" s="1" t="s">
        <v>64</v>
      </c>
      <c r="H57" s="1" t="s">
        <v>32</v>
      </c>
      <c r="I57" s="1" t="s">
        <v>778</v>
      </c>
      <c r="J57" s="3">
        <v>1020</v>
      </c>
      <c r="K57" s="1" t="s">
        <v>358</v>
      </c>
      <c r="L57" s="1" t="s">
        <v>927</v>
      </c>
      <c r="M57" s="4">
        <v>0.622</v>
      </c>
      <c r="N57" s="1" t="s">
        <v>928</v>
      </c>
      <c r="O57" s="1" t="s">
        <v>248</v>
      </c>
      <c r="P57" s="2">
        <v>31918</v>
      </c>
      <c r="Q57" s="1" t="s">
        <v>30</v>
      </c>
      <c r="R57" s="1" t="s">
        <v>610</v>
      </c>
      <c r="S57" s="1" t="s">
        <v>32</v>
      </c>
      <c r="T57" s="1" t="s">
        <v>37</v>
      </c>
      <c r="U57" s="1" t="s">
        <v>37</v>
      </c>
      <c r="V57" s="1" t="s">
        <v>37</v>
      </c>
      <c r="W57" s="1" t="s">
        <v>37</v>
      </c>
      <c r="X57" s="1" t="s">
        <v>37</v>
      </c>
      <c r="Y57" s="1" t="s">
        <v>37</v>
      </c>
      <c r="Z57" s="1" t="s">
        <v>37</v>
      </c>
      <c r="AA57" s="1" t="s">
        <v>30</v>
      </c>
      <c r="AB57" s="1" t="s">
        <v>37</v>
      </c>
      <c r="AC57" s="1" t="s">
        <v>926</v>
      </c>
    </row>
    <row r="58" spans="1:29" x14ac:dyDescent="0.2">
      <c r="A58" s="1" t="s">
        <v>691</v>
      </c>
      <c r="B58" s="2">
        <v>31914</v>
      </c>
      <c r="C58" s="1" t="s">
        <v>336</v>
      </c>
      <c r="D58" s="2">
        <v>31914</v>
      </c>
      <c r="E58" s="1" t="s">
        <v>825</v>
      </c>
      <c r="F58" s="2">
        <v>31915</v>
      </c>
      <c r="G58" s="1" t="s">
        <v>64</v>
      </c>
      <c r="H58" s="1" t="s">
        <v>32</v>
      </c>
      <c r="I58" s="1" t="s">
        <v>929</v>
      </c>
      <c r="J58" s="3">
        <v>2300</v>
      </c>
      <c r="K58" s="1" t="s">
        <v>314</v>
      </c>
      <c r="L58" s="1" t="s">
        <v>376</v>
      </c>
      <c r="M58" s="4">
        <v>1.4019999999999999</v>
      </c>
      <c r="N58" s="1" t="s">
        <v>930</v>
      </c>
      <c r="O58" s="1" t="s">
        <v>248</v>
      </c>
      <c r="P58" s="2">
        <v>31918</v>
      </c>
      <c r="Q58" s="1" t="s">
        <v>30</v>
      </c>
      <c r="R58" s="1" t="s">
        <v>931</v>
      </c>
      <c r="S58" s="1" t="s">
        <v>32</v>
      </c>
      <c r="T58" s="1" t="s">
        <v>37</v>
      </c>
      <c r="U58" s="1" t="s">
        <v>37</v>
      </c>
      <c r="V58" s="1" t="s">
        <v>37</v>
      </c>
      <c r="W58" s="1" t="s">
        <v>37</v>
      </c>
      <c r="X58" s="1" t="s">
        <v>37</v>
      </c>
      <c r="Y58" s="1" t="s">
        <v>37</v>
      </c>
      <c r="Z58" s="1" t="s">
        <v>37</v>
      </c>
      <c r="AA58" s="1" t="s">
        <v>30</v>
      </c>
      <c r="AB58" s="1" t="s">
        <v>37</v>
      </c>
      <c r="AC58" s="1" t="s">
        <v>926</v>
      </c>
    </row>
    <row r="59" spans="1:29" x14ac:dyDescent="0.2">
      <c r="A59" s="1" t="s">
        <v>691</v>
      </c>
      <c r="B59" s="2">
        <v>31916</v>
      </c>
      <c r="C59" s="1" t="s">
        <v>849</v>
      </c>
      <c r="D59" s="2">
        <v>31916</v>
      </c>
      <c r="E59" s="1" t="s">
        <v>243</v>
      </c>
      <c r="F59" s="2">
        <v>31917</v>
      </c>
      <c r="G59" s="1" t="s">
        <v>64</v>
      </c>
      <c r="H59" s="1" t="s">
        <v>32</v>
      </c>
      <c r="I59" s="1" t="s">
        <v>178</v>
      </c>
      <c r="J59" s="3">
        <v>610</v>
      </c>
      <c r="K59" s="1" t="s">
        <v>932</v>
      </c>
      <c r="L59" s="1" t="s">
        <v>933</v>
      </c>
      <c r="M59" s="4">
        <v>0.372</v>
      </c>
      <c r="N59" s="1" t="s">
        <v>934</v>
      </c>
      <c r="O59" s="1" t="s">
        <v>248</v>
      </c>
      <c r="P59" s="2">
        <v>31950</v>
      </c>
      <c r="Q59" s="1" t="s">
        <v>30</v>
      </c>
      <c r="R59" s="1" t="s">
        <v>935</v>
      </c>
      <c r="S59" s="1" t="s">
        <v>32</v>
      </c>
      <c r="T59" s="1" t="s">
        <v>37</v>
      </c>
      <c r="U59" s="1" t="s">
        <v>37</v>
      </c>
      <c r="V59" s="1" t="s">
        <v>37</v>
      </c>
      <c r="W59" s="1" t="s">
        <v>37</v>
      </c>
      <c r="X59" s="1" t="s">
        <v>37</v>
      </c>
      <c r="Y59" s="1" t="s">
        <v>37</v>
      </c>
      <c r="Z59" s="1" t="s">
        <v>37</v>
      </c>
      <c r="AA59" s="1" t="s">
        <v>30</v>
      </c>
      <c r="AB59" s="1" t="s">
        <v>37</v>
      </c>
      <c r="AC59" s="1" t="s">
        <v>926</v>
      </c>
    </row>
    <row r="60" spans="1:29" x14ac:dyDescent="0.2">
      <c r="A60" s="1" t="s">
        <v>691</v>
      </c>
      <c r="B60" s="2">
        <v>31917</v>
      </c>
      <c r="C60" s="1" t="s">
        <v>211</v>
      </c>
      <c r="D60" s="2">
        <v>31918</v>
      </c>
      <c r="E60" s="1" t="s">
        <v>781</v>
      </c>
      <c r="F60" s="2">
        <v>31918</v>
      </c>
      <c r="G60" s="1" t="s">
        <v>64</v>
      </c>
      <c r="H60" s="1" t="s">
        <v>32</v>
      </c>
      <c r="I60" s="1" t="s">
        <v>929</v>
      </c>
      <c r="J60" s="3">
        <v>1590</v>
      </c>
      <c r="K60" s="1" t="s">
        <v>936</v>
      </c>
      <c r="L60" s="1" t="s">
        <v>937</v>
      </c>
      <c r="M60" s="4">
        <v>0.97</v>
      </c>
      <c r="N60" s="1" t="s">
        <v>938</v>
      </c>
      <c r="O60" s="1" t="s">
        <v>248</v>
      </c>
      <c r="P60" s="2">
        <v>31950</v>
      </c>
      <c r="Q60" s="1" t="s">
        <v>30</v>
      </c>
      <c r="R60" s="1" t="s">
        <v>329</v>
      </c>
      <c r="S60" s="1" t="s">
        <v>32</v>
      </c>
      <c r="T60" s="1" t="s">
        <v>37</v>
      </c>
      <c r="U60" s="1" t="s">
        <v>37</v>
      </c>
      <c r="V60" s="1" t="s">
        <v>37</v>
      </c>
      <c r="W60" s="1" t="s">
        <v>37</v>
      </c>
      <c r="X60" s="1" t="s">
        <v>37</v>
      </c>
      <c r="Y60" s="1" t="s">
        <v>37</v>
      </c>
      <c r="Z60" s="1" t="s">
        <v>37</v>
      </c>
      <c r="AA60" s="1" t="s">
        <v>30</v>
      </c>
      <c r="AB60" s="1" t="s">
        <v>37</v>
      </c>
      <c r="AC60" s="1" t="s">
        <v>926</v>
      </c>
    </row>
    <row r="61" spans="1:29" x14ac:dyDescent="0.2">
      <c r="A61" s="1" t="s">
        <v>691</v>
      </c>
      <c r="B61" s="2">
        <v>31933</v>
      </c>
      <c r="C61" s="1" t="s">
        <v>869</v>
      </c>
      <c r="D61" s="2">
        <v>31934</v>
      </c>
      <c r="E61" s="1" t="s">
        <v>542</v>
      </c>
      <c r="F61" s="2">
        <v>31934</v>
      </c>
      <c r="G61" s="1" t="s">
        <v>64</v>
      </c>
      <c r="H61" s="1" t="s">
        <v>32</v>
      </c>
      <c r="I61" s="1" t="s">
        <v>939</v>
      </c>
      <c r="J61" s="3">
        <v>2675</v>
      </c>
      <c r="K61" s="1" t="s">
        <v>940</v>
      </c>
      <c r="L61" s="1" t="s">
        <v>432</v>
      </c>
      <c r="M61" s="4">
        <v>1.6309999999999998</v>
      </c>
      <c r="N61" s="1" t="s">
        <v>941</v>
      </c>
      <c r="O61" s="1" t="s">
        <v>248</v>
      </c>
      <c r="P61" s="2">
        <v>31950</v>
      </c>
      <c r="Q61" s="1" t="s">
        <v>30</v>
      </c>
      <c r="R61" s="1" t="s">
        <v>942</v>
      </c>
      <c r="S61" s="1" t="s">
        <v>32</v>
      </c>
      <c r="T61" s="1" t="s">
        <v>37</v>
      </c>
      <c r="U61" s="1" t="s">
        <v>37</v>
      </c>
      <c r="V61" s="1" t="s">
        <v>37</v>
      </c>
      <c r="W61" s="1" t="s">
        <v>37</v>
      </c>
      <c r="X61" s="1" t="s">
        <v>37</v>
      </c>
      <c r="Y61" s="1" t="s">
        <v>37</v>
      </c>
      <c r="Z61" s="1" t="s">
        <v>37</v>
      </c>
      <c r="AA61" s="1" t="s">
        <v>30</v>
      </c>
      <c r="AB61" s="1" t="s">
        <v>37</v>
      </c>
      <c r="AC61" s="1" t="s">
        <v>943</v>
      </c>
    </row>
    <row r="62" spans="1:29" x14ac:dyDescent="0.2">
      <c r="A62" s="1" t="s">
        <v>691</v>
      </c>
      <c r="B62" s="2">
        <v>31949</v>
      </c>
      <c r="C62" s="1" t="s">
        <v>869</v>
      </c>
      <c r="D62" s="2">
        <v>31950</v>
      </c>
      <c r="E62" s="1" t="s">
        <v>886</v>
      </c>
      <c r="F62" s="2">
        <v>31950</v>
      </c>
      <c r="G62" s="1" t="s">
        <v>64</v>
      </c>
      <c r="H62" s="1" t="s">
        <v>32</v>
      </c>
      <c r="I62" s="1" t="s">
        <v>444</v>
      </c>
      <c r="J62" s="3">
        <v>600</v>
      </c>
      <c r="K62" s="1" t="s">
        <v>944</v>
      </c>
      <c r="L62" s="1" t="s">
        <v>945</v>
      </c>
      <c r="M62" s="4">
        <v>0.36599999999999999</v>
      </c>
      <c r="N62" s="1" t="s">
        <v>946</v>
      </c>
      <c r="O62" s="1" t="s">
        <v>248</v>
      </c>
      <c r="P62" s="2">
        <v>31957</v>
      </c>
      <c r="Q62" s="1" t="s">
        <v>30</v>
      </c>
      <c r="R62" s="1" t="s">
        <v>947</v>
      </c>
      <c r="S62" s="1" t="s">
        <v>32</v>
      </c>
      <c r="T62" s="1" t="s">
        <v>37</v>
      </c>
      <c r="U62" s="1" t="s">
        <v>37</v>
      </c>
      <c r="V62" s="1" t="s">
        <v>37</v>
      </c>
      <c r="W62" s="1" t="s">
        <v>37</v>
      </c>
      <c r="X62" s="1" t="s">
        <v>37</v>
      </c>
      <c r="Y62" s="1" t="s">
        <v>37</v>
      </c>
      <c r="Z62" s="1" t="s">
        <v>37</v>
      </c>
      <c r="AA62" s="1" t="s">
        <v>30</v>
      </c>
      <c r="AB62" s="1" t="s">
        <v>37</v>
      </c>
      <c r="AC62" s="1" t="s">
        <v>926</v>
      </c>
    </row>
    <row r="63" spans="1:29" x14ac:dyDescent="0.2">
      <c r="A63" s="1" t="s">
        <v>691</v>
      </c>
      <c r="B63" s="2">
        <v>31979</v>
      </c>
      <c r="C63" s="1" t="s">
        <v>372</v>
      </c>
      <c r="D63" s="2">
        <v>31979</v>
      </c>
      <c r="E63" s="1" t="s">
        <v>653</v>
      </c>
      <c r="F63" s="2">
        <v>31979</v>
      </c>
      <c r="G63" s="1" t="s">
        <v>64</v>
      </c>
      <c r="H63" s="1" t="s">
        <v>32</v>
      </c>
      <c r="I63" s="1" t="s">
        <v>948</v>
      </c>
      <c r="J63" s="3">
        <v>2130</v>
      </c>
      <c r="K63" s="1" t="s">
        <v>949</v>
      </c>
      <c r="L63" s="1" t="s">
        <v>950</v>
      </c>
      <c r="M63" s="4">
        <v>1.2989999999999999</v>
      </c>
      <c r="N63" s="1" t="s">
        <v>951</v>
      </c>
      <c r="O63" s="1" t="s">
        <v>248</v>
      </c>
      <c r="P63" s="2">
        <v>32008</v>
      </c>
      <c r="Q63" s="1" t="s">
        <v>30</v>
      </c>
      <c r="R63" s="1" t="s">
        <v>952</v>
      </c>
      <c r="S63" s="1" t="s">
        <v>32</v>
      </c>
      <c r="T63" s="1" t="s">
        <v>37</v>
      </c>
      <c r="U63" s="1" t="s">
        <v>37</v>
      </c>
      <c r="V63" s="1" t="s">
        <v>37</v>
      </c>
      <c r="W63" s="1" t="s">
        <v>37</v>
      </c>
      <c r="X63" s="1" t="s">
        <v>37</v>
      </c>
      <c r="Y63" s="1" t="s">
        <v>37</v>
      </c>
      <c r="Z63" s="1" t="s">
        <v>37</v>
      </c>
      <c r="AA63" s="1" t="s">
        <v>30</v>
      </c>
      <c r="AB63" s="1" t="s">
        <v>37</v>
      </c>
      <c r="AC63" s="1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8"/>
  <sheetViews>
    <sheetView workbookViewId="0">
      <selection activeCell="L18" sqref="L18"/>
    </sheetView>
  </sheetViews>
  <sheetFormatPr defaultRowHeight="12.75" x14ac:dyDescent="0.2"/>
  <sheetData>
    <row r="1" spans="1:2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">
      <c r="A2" s="1" t="s">
        <v>953</v>
      </c>
      <c r="B2" s="2">
        <v>31342</v>
      </c>
      <c r="C2" s="1" t="s">
        <v>30</v>
      </c>
      <c r="D2" s="2">
        <v>31342</v>
      </c>
      <c r="E2" s="1" t="s">
        <v>30</v>
      </c>
      <c r="F2" s="2">
        <v>31342</v>
      </c>
      <c r="G2" s="1" t="s">
        <v>31</v>
      </c>
      <c r="H2" s="1" t="s">
        <v>32</v>
      </c>
      <c r="I2" s="1" t="s">
        <v>30</v>
      </c>
      <c r="J2" s="3">
        <v>2550</v>
      </c>
      <c r="K2" s="1" t="s">
        <v>32</v>
      </c>
      <c r="L2" s="1" t="s">
        <v>32</v>
      </c>
      <c r="M2" s="4">
        <v>1.5549999999999999</v>
      </c>
      <c r="N2" s="1" t="s">
        <v>954</v>
      </c>
      <c r="O2" s="1" t="s">
        <v>34</v>
      </c>
      <c r="P2" s="2">
        <v>31420</v>
      </c>
      <c r="Q2" s="1" t="s">
        <v>30</v>
      </c>
      <c r="R2" s="1" t="s">
        <v>955</v>
      </c>
      <c r="S2" s="1" t="s">
        <v>956</v>
      </c>
      <c r="T2" s="1" t="s">
        <v>957</v>
      </c>
      <c r="U2" s="1" t="s">
        <v>37</v>
      </c>
      <c r="V2" s="1" t="s">
        <v>37</v>
      </c>
      <c r="W2" s="1" t="s">
        <v>37</v>
      </c>
      <c r="X2" s="1" t="s">
        <v>32</v>
      </c>
      <c r="Y2" s="1" t="s">
        <v>32</v>
      </c>
      <c r="Z2" s="1" t="s">
        <v>32</v>
      </c>
      <c r="AA2" s="1" t="s">
        <v>30</v>
      </c>
      <c r="AB2" s="1" t="s">
        <v>43</v>
      </c>
      <c r="AC2" s="1" t="s">
        <v>37</v>
      </c>
    </row>
    <row r="3" spans="1:29" x14ac:dyDescent="0.2">
      <c r="A3" s="1" t="s">
        <v>953</v>
      </c>
      <c r="B3" s="2">
        <v>31360</v>
      </c>
      <c r="C3" s="1" t="s">
        <v>30</v>
      </c>
      <c r="D3" s="2">
        <v>31362</v>
      </c>
      <c r="E3" s="1" t="s">
        <v>30</v>
      </c>
      <c r="F3" s="2">
        <v>31364</v>
      </c>
      <c r="G3" s="1" t="s">
        <v>31</v>
      </c>
      <c r="H3" s="1" t="s">
        <v>958</v>
      </c>
      <c r="I3" s="1" t="s">
        <v>30</v>
      </c>
      <c r="J3" s="3">
        <v>7000</v>
      </c>
      <c r="K3" s="1" t="s">
        <v>32</v>
      </c>
      <c r="L3" s="1" t="s">
        <v>32</v>
      </c>
      <c r="M3" s="4">
        <v>4.2679999999999998</v>
      </c>
      <c r="N3" s="1" t="s">
        <v>959</v>
      </c>
      <c r="O3" s="1" t="s">
        <v>34</v>
      </c>
      <c r="P3" s="2">
        <v>31420</v>
      </c>
      <c r="Q3" s="1" t="s">
        <v>30</v>
      </c>
      <c r="R3" s="1" t="s">
        <v>960</v>
      </c>
      <c r="S3" s="1" t="s">
        <v>961</v>
      </c>
      <c r="T3" s="1" t="s">
        <v>37</v>
      </c>
      <c r="U3" s="1" t="s">
        <v>37</v>
      </c>
      <c r="V3" s="1" t="s">
        <v>659</v>
      </c>
      <c r="W3" s="1" t="s">
        <v>403</v>
      </c>
      <c r="X3" s="1" t="s">
        <v>962</v>
      </c>
      <c r="Y3" s="1" t="s">
        <v>963</v>
      </c>
      <c r="Z3" s="1" t="s">
        <v>964</v>
      </c>
      <c r="AA3" s="1" t="s">
        <v>965</v>
      </c>
      <c r="AB3" s="1" t="s">
        <v>209</v>
      </c>
      <c r="AC3" s="1" t="s">
        <v>37</v>
      </c>
    </row>
    <row r="4" spans="1:29" x14ac:dyDescent="0.2">
      <c r="A4" s="1" t="s">
        <v>953</v>
      </c>
      <c r="B4" s="2">
        <v>31368</v>
      </c>
      <c r="C4" s="1" t="s">
        <v>30</v>
      </c>
      <c r="D4" s="2">
        <v>31369</v>
      </c>
      <c r="E4" s="1" t="s">
        <v>30</v>
      </c>
      <c r="F4" s="2">
        <v>31370</v>
      </c>
      <c r="G4" s="1" t="s">
        <v>31</v>
      </c>
      <c r="H4" s="1" t="s">
        <v>966</v>
      </c>
      <c r="I4" s="1" t="s">
        <v>30</v>
      </c>
      <c r="J4" s="3">
        <v>1800</v>
      </c>
      <c r="K4" s="1" t="s">
        <v>32</v>
      </c>
      <c r="L4" s="1" t="s">
        <v>32</v>
      </c>
      <c r="M4" s="4">
        <v>1.0979999999999999</v>
      </c>
      <c r="N4" s="1" t="s">
        <v>967</v>
      </c>
      <c r="O4" s="1" t="s">
        <v>34</v>
      </c>
      <c r="P4" s="2">
        <v>31420</v>
      </c>
      <c r="Q4" s="1" t="s">
        <v>30</v>
      </c>
      <c r="R4" s="1" t="s">
        <v>968</v>
      </c>
      <c r="S4" s="1" t="s">
        <v>969</v>
      </c>
      <c r="T4" s="1" t="s">
        <v>37</v>
      </c>
      <c r="U4" s="1" t="s">
        <v>37</v>
      </c>
      <c r="V4" s="1" t="s">
        <v>869</v>
      </c>
      <c r="W4" s="1" t="s">
        <v>970</v>
      </c>
      <c r="X4" s="1" t="s">
        <v>971</v>
      </c>
      <c r="Y4" s="1" t="s">
        <v>972</v>
      </c>
      <c r="Z4" s="1" t="s">
        <v>973</v>
      </c>
      <c r="AA4" s="1" t="s">
        <v>974</v>
      </c>
      <c r="AB4" s="1" t="s">
        <v>209</v>
      </c>
      <c r="AC4" s="1" t="s">
        <v>37</v>
      </c>
    </row>
    <row r="5" spans="1:29" x14ac:dyDescent="0.2">
      <c r="A5" s="1" t="s">
        <v>953</v>
      </c>
      <c r="B5" s="2">
        <v>31375</v>
      </c>
      <c r="C5" s="1" t="s">
        <v>30</v>
      </c>
      <c r="D5" s="2">
        <v>31375</v>
      </c>
      <c r="E5" s="1" t="s">
        <v>30</v>
      </c>
      <c r="F5" s="2">
        <v>31376</v>
      </c>
      <c r="G5" s="1" t="s">
        <v>31</v>
      </c>
      <c r="H5" s="1" t="s">
        <v>975</v>
      </c>
      <c r="I5" s="1" t="s">
        <v>30</v>
      </c>
      <c r="J5" s="3">
        <v>7650</v>
      </c>
      <c r="K5" s="1" t="s">
        <v>32</v>
      </c>
      <c r="L5" s="1" t="s">
        <v>32</v>
      </c>
      <c r="M5" s="4">
        <v>4.665</v>
      </c>
      <c r="N5" s="1" t="s">
        <v>976</v>
      </c>
      <c r="O5" s="1" t="s">
        <v>34</v>
      </c>
      <c r="P5" s="2">
        <v>31420</v>
      </c>
      <c r="Q5" s="1" t="s">
        <v>30</v>
      </c>
      <c r="R5" s="1" t="s">
        <v>977</v>
      </c>
      <c r="S5" s="1" t="s">
        <v>978</v>
      </c>
      <c r="T5" s="1" t="s">
        <v>955</v>
      </c>
      <c r="U5" s="1" t="s">
        <v>577</v>
      </c>
      <c r="V5" s="1" t="s">
        <v>211</v>
      </c>
      <c r="W5" s="1" t="s">
        <v>297</v>
      </c>
      <c r="X5" s="1" t="s">
        <v>979</v>
      </c>
      <c r="Y5" s="1" t="s">
        <v>980</v>
      </c>
      <c r="Z5" s="1" t="s">
        <v>981</v>
      </c>
      <c r="AA5" s="1" t="s">
        <v>982</v>
      </c>
      <c r="AB5" s="1" t="s">
        <v>209</v>
      </c>
      <c r="AC5" s="1" t="s">
        <v>37</v>
      </c>
    </row>
    <row r="6" spans="1:29" x14ac:dyDescent="0.2">
      <c r="A6" s="1" t="s">
        <v>953</v>
      </c>
      <c r="B6" s="2">
        <v>31379</v>
      </c>
      <c r="C6" s="1" t="s">
        <v>265</v>
      </c>
      <c r="D6" s="2">
        <v>31380</v>
      </c>
      <c r="E6" s="1" t="s">
        <v>49</v>
      </c>
      <c r="F6" s="2">
        <v>31382</v>
      </c>
      <c r="G6" s="1" t="s">
        <v>31</v>
      </c>
      <c r="H6" s="1" t="s">
        <v>983</v>
      </c>
      <c r="I6" s="1" t="s">
        <v>984</v>
      </c>
      <c r="J6" s="3">
        <v>5550</v>
      </c>
      <c r="K6" s="1" t="s">
        <v>646</v>
      </c>
      <c r="L6" s="1" t="s">
        <v>572</v>
      </c>
      <c r="M6" s="4">
        <v>3.3839999999999999</v>
      </c>
      <c r="N6" s="1" t="s">
        <v>985</v>
      </c>
      <c r="O6" s="1" t="s">
        <v>34</v>
      </c>
      <c r="P6" s="2">
        <v>31420</v>
      </c>
      <c r="Q6" s="1" t="s">
        <v>986</v>
      </c>
      <c r="R6" s="1" t="s">
        <v>921</v>
      </c>
      <c r="S6" s="1" t="s">
        <v>987</v>
      </c>
      <c r="T6" s="1" t="s">
        <v>37</v>
      </c>
      <c r="U6" s="1" t="s">
        <v>37</v>
      </c>
      <c r="V6" s="1" t="s">
        <v>852</v>
      </c>
      <c r="W6" s="1" t="s">
        <v>845</v>
      </c>
      <c r="X6" s="1" t="s">
        <v>988</v>
      </c>
      <c r="Y6" s="1" t="s">
        <v>989</v>
      </c>
      <c r="Z6" s="1" t="s">
        <v>990</v>
      </c>
      <c r="AA6" s="1" t="s">
        <v>526</v>
      </c>
      <c r="AB6" s="1" t="s">
        <v>209</v>
      </c>
      <c r="AC6" s="1" t="s">
        <v>37</v>
      </c>
    </row>
    <row r="7" spans="1:29" x14ac:dyDescent="0.2">
      <c r="A7" s="1" t="s">
        <v>953</v>
      </c>
      <c r="B7" s="2">
        <v>31382</v>
      </c>
      <c r="C7" s="1" t="s">
        <v>232</v>
      </c>
      <c r="D7" s="2">
        <v>31383</v>
      </c>
      <c r="E7" s="1" t="s">
        <v>232</v>
      </c>
      <c r="F7" s="2">
        <v>31384</v>
      </c>
      <c r="G7" s="1" t="s">
        <v>31</v>
      </c>
      <c r="H7" s="1" t="s">
        <v>991</v>
      </c>
      <c r="I7" s="1" t="s">
        <v>992</v>
      </c>
      <c r="J7" s="3">
        <v>9600</v>
      </c>
      <c r="K7" s="1" t="s">
        <v>508</v>
      </c>
      <c r="L7" s="1" t="s">
        <v>514</v>
      </c>
      <c r="M7" s="4">
        <v>5.8539999999999992</v>
      </c>
      <c r="N7" s="1" t="s">
        <v>993</v>
      </c>
      <c r="O7" s="1" t="s">
        <v>34</v>
      </c>
      <c r="P7" s="2">
        <v>31420</v>
      </c>
      <c r="Q7" s="1" t="s">
        <v>469</v>
      </c>
      <c r="R7" s="1" t="s">
        <v>868</v>
      </c>
      <c r="S7" s="1" t="s">
        <v>163</v>
      </c>
      <c r="T7" s="1" t="s">
        <v>37</v>
      </c>
      <c r="U7" s="1" t="s">
        <v>994</v>
      </c>
      <c r="V7" s="1" t="s">
        <v>995</v>
      </c>
      <c r="W7" s="1" t="s">
        <v>243</v>
      </c>
      <c r="X7" s="1" t="s">
        <v>996</v>
      </c>
      <c r="Y7" s="1" t="s">
        <v>997</v>
      </c>
      <c r="Z7" s="1" t="s">
        <v>998</v>
      </c>
      <c r="AA7" s="1" t="s">
        <v>999</v>
      </c>
      <c r="AB7" s="1" t="s">
        <v>209</v>
      </c>
      <c r="AC7" s="1" t="s">
        <v>37</v>
      </c>
    </row>
    <row r="8" spans="1:29" x14ac:dyDescent="0.2">
      <c r="A8" s="1" t="s">
        <v>953</v>
      </c>
      <c r="B8" s="2">
        <v>31388</v>
      </c>
      <c r="C8" s="1" t="s">
        <v>49</v>
      </c>
      <c r="D8" s="2">
        <v>31389</v>
      </c>
      <c r="E8" s="1" t="s">
        <v>265</v>
      </c>
      <c r="F8" s="2">
        <v>31389</v>
      </c>
      <c r="G8" s="1" t="s">
        <v>31</v>
      </c>
      <c r="H8" s="1" t="s">
        <v>1000</v>
      </c>
      <c r="I8" s="1" t="s">
        <v>914</v>
      </c>
      <c r="J8" s="3">
        <v>2300</v>
      </c>
      <c r="K8" s="1" t="s">
        <v>513</v>
      </c>
      <c r="L8" s="1" t="s">
        <v>200</v>
      </c>
      <c r="M8" s="4">
        <v>1.4019999999999999</v>
      </c>
      <c r="N8" s="1" t="s">
        <v>1001</v>
      </c>
      <c r="O8" s="1" t="s">
        <v>34</v>
      </c>
      <c r="P8" s="2">
        <v>31420</v>
      </c>
      <c r="Q8" s="1" t="s">
        <v>551</v>
      </c>
      <c r="R8" s="1" t="s">
        <v>1002</v>
      </c>
      <c r="S8" s="1" t="s">
        <v>1003</v>
      </c>
      <c r="T8" s="1" t="s">
        <v>37</v>
      </c>
      <c r="U8" s="1" t="s">
        <v>1004</v>
      </c>
      <c r="V8" s="1" t="s">
        <v>710</v>
      </c>
      <c r="W8" s="1" t="s">
        <v>814</v>
      </c>
      <c r="X8" s="1" t="s">
        <v>1005</v>
      </c>
      <c r="Y8" s="1" t="s">
        <v>1006</v>
      </c>
      <c r="Z8" s="1" t="s">
        <v>1007</v>
      </c>
      <c r="AA8" s="1" t="s">
        <v>1008</v>
      </c>
      <c r="AB8" s="1" t="s">
        <v>209</v>
      </c>
      <c r="AC8" s="1" t="s">
        <v>37</v>
      </c>
    </row>
    <row r="9" spans="1:29" x14ac:dyDescent="0.2">
      <c r="A9" s="1" t="s">
        <v>953</v>
      </c>
      <c r="B9" s="2">
        <v>31391</v>
      </c>
      <c r="C9" s="1" t="s">
        <v>1009</v>
      </c>
      <c r="D9" s="2">
        <v>31391</v>
      </c>
      <c r="E9" s="1" t="s">
        <v>1010</v>
      </c>
      <c r="F9" s="2">
        <v>31393</v>
      </c>
      <c r="G9" s="1" t="s">
        <v>31</v>
      </c>
      <c r="H9" s="1" t="s">
        <v>483</v>
      </c>
      <c r="I9" s="1" t="s">
        <v>430</v>
      </c>
      <c r="J9" s="3">
        <v>440</v>
      </c>
      <c r="K9" s="1" t="s">
        <v>1011</v>
      </c>
      <c r="L9" s="1" t="s">
        <v>572</v>
      </c>
      <c r="M9" s="4">
        <v>0.26799999999999996</v>
      </c>
      <c r="N9" s="1" t="s">
        <v>1012</v>
      </c>
      <c r="O9" s="1" t="s">
        <v>34</v>
      </c>
      <c r="P9" s="2">
        <v>31420</v>
      </c>
      <c r="Q9" s="1" t="s">
        <v>1013</v>
      </c>
      <c r="R9" s="1" t="s">
        <v>1014</v>
      </c>
      <c r="S9" s="1" t="s">
        <v>978</v>
      </c>
      <c r="T9" s="1" t="s">
        <v>552</v>
      </c>
      <c r="U9" s="1" t="s">
        <v>1015</v>
      </c>
      <c r="V9" s="1" t="s">
        <v>781</v>
      </c>
      <c r="W9" s="1" t="s">
        <v>838</v>
      </c>
      <c r="X9" s="1" t="s">
        <v>1016</v>
      </c>
      <c r="Y9" s="1" t="s">
        <v>1017</v>
      </c>
      <c r="Z9" s="1" t="s">
        <v>1018</v>
      </c>
      <c r="AA9" s="1" t="s">
        <v>974</v>
      </c>
      <c r="AB9" s="1" t="s">
        <v>209</v>
      </c>
      <c r="AC9" s="1" t="s">
        <v>37</v>
      </c>
    </row>
    <row r="10" spans="1:29" x14ac:dyDescent="0.2">
      <c r="A10" s="1" t="s">
        <v>953</v>
      </c>
      <c r="B10" s="2">
        <v>31410</v>
      </c>
      <c r="C10" s="1" t="s">
        <v>1019</v>
      </c>
      <c r="D10" s="2">
        <v>31411</v>
      </c>
      <c r="E10" s="1" t="s">
        <v>1020</v>
      </c>
      <c r="F10" s="2">
        <v>31411</v>
      </c>
      <c r="G10" s="1" t="s">
        <v>31</v>
      </c>
      <c r="H10" s="1" t="s">
        <v>1021</v>
      </c>
      <c r="I10" s="1" t="s">
        <v>1022</v>
      </c>
      <c r="J10" s="3">
        <v>4550</v>
      </c>
      <c r="K10" s="1" t="s">
        <v>1023</v>
      </c>
      <c r="L10" s="1" t="s">
        <v>1024</v>
      </c>
      <c r="M10" s="4">
        <v>2.7739999999999996</v>
      </c>
      <c r="N10" s="1" t="s">
        <v>1025</v>
      </c>
      <c r="O10" s="1" t="s">
        <v>34</v>
      </c>
      <c r="P10" s="2">
        <v>31420</v>
      </c>
      <c r="Q10" s="1" t="s">
        <v>1026</v>
      </c>
      <c r="R10" s="1" t="s">
        <v>1027</v>
      </c>
      <c r="S10" s="1" t="s">
        <v>115</v>
      </c>
      <c r="T10" s="1" t="s">
        <v>1027</v>
      </c>
      <c r="U10" s="1" t="s">
        <v>37</v>
      </c>
      <c r="V10" s="1" t="s">
        <v>893</v>
      </c>
      <c r="W10" s="1" t="s">
        <v>809</v>
      </c>
      <c r="X10" s="1" t="s">
        <v>1028</v>
      </c>
      <c r="Y10" s="1" t="s">
        <v>862</v>
      </c>
      <c r="Z10" s="1" t="s">
        <v>1029</v>
      </c>
      <c r="AA10" s="1" t="s">
        <v>1030</v>
      </c>
      <c r="AB10" s="1" t="s">
        <v>209</v>
      </c>
      <c r="AC10" s="1" t="s">
        <v>37</v>
      </c>
    </row>
    <row r="11" spans="1:29" x14ac:dyDescent="0.2">
      <c r="A11" s="1" t="s">
        <v>953</v>
      </c>
      <c r="B11" s="2">
        <v>31416</v>
      </c>
      <c r="C11" s="1" t="s">
        <v>346</v>
      </c>
      <c r="D11" s="2">
        <v>31417</v>
      </c>
      <c r="E11" s="1" t="s">
        <v>742</v>
      </c>
      <c r="F11" s="2">
        <v>31418</v>
      </c>
      <c r="G11" s="1" t="s">
        <v>31</v>
      </c>
      <c r="H11" s="1" t="s">
        <v>1031</v>
      </c>
      <c r="I11" s="1" t="s">
        <v>30</v>
      </c>
      <c r="J11" s="3">
        <v>7225</v>
      </c>
      <c r="K11" s="1" t="s">
        <v>32</v>
      </c>
      <c r="L11" s="1" t="s">
        <v>32</v>
      </c>
      <c r="M11" s="4">
        <v>4.4050000000000002</v>
      </c>
      <c r="N11" s="1" t="s">
        <v>1032</v>
      </c>
      <c r="O11" s="1" t="s">
        <v>34</v>
      </c>
      <c r="P11" s="2">
        <v>31447</v>
      </c>
      <c r="Q11" s="1" t="s">
        <v>30</v>
      </c>
      <c r="R11" s="1" t="s">
        <v>745</v>
      </c>
      <c r="S11" s="1" t="s">
        <v>1033</v>
      </c>
      <c r="T11" s="1" t="s">
        <v>37</v>
      </c>
      <c r="U11" s="1" t="s">
        <v>37</v>
      </c>
      <c r="V11" s="1" t="s">
        <v>351</v>
      </c>
      <c r="W11" s="1" t="s">
        <v>556</v>
      </c>
      <c r="X11" s="1" t="s">
        <v>1034</v>
      </c>
      <c r="Y11" s="1" t="s">
        <v>1035</v>
      </c>
      <c r="Z11" s="1" t="s">
        <v>1036</v>
      </c>
      <c r="AA11" s="1" t="s">
        <v>1037</v>
      </c>
      <c r="AB11" s="1" t="s">
        <v>209</v>
      </c>
      <c r="AC11" s="1" t="s">
        <v>37</v>
      </c>
    </row>
    <row r="12" spans="1:29" x14ac:dyDescent="0.2">
      <c r="A12" s="1" t="s">
        <v>953</v>
      </c>
      <c r="B12" s="2">
        <v>31428</v>
      </c>
      <c r="C12" s="1" t="s">
        <v>336</v>
      </c>
      <c r="D12" s="2">
        <v>31428</v>
      </c>
      <c r="E12" s="1" t="s">
        <v>265</v>
      </c>
      <c r="F12" s="2">
        <v>31429</v>
      </c>
      <c r="G12" s="1" t="s">
        <v>31</v>
      </c>
      <c r="H12" s="1" t="s">
        <v>1038</v>
      </c>
      <c r="I12" s="1" t="s">
        <v>1039</v>
      </c>
      <c r="J12" s="3">
        <v>7500</v>
      </c>
      <c r="K12" s="1" t="s">
        <v>32</v>
      </c>
      <c r="L12" s="1" t="s">
        <v>32</v>
      </c>
      <c r="M12" s="4">
        <v>4.5729999999999995</v>
      </c>
      <c r="N12" s="1" t="s">
        <v>1040</v>
      </c>
      <c r="O12" s="1" t="s">
        <v>34</v>
      </c>
      <c r="P12" s="2">
        <v>31447</v>
      </c>
      <c r="Q12" s="1" t="s">
        <v>1041</v>
      </c>
      <c r="R12" s="1" t="s">
        <v>79</v>
      </c>
      <c r="S12" s="1" t="s">
        <v>1042</v>
      </c>
      <c r="T12" s="1" t="s">
        <v>37</v>
      </c>
      <c r="U12" s="1" t="s">
        <v>37</v>
      </c>
      <c r="V12" s="1" t="s">
        <v>211</v>
      </c>
      <c r="W12" s="1" t="s">
        <v>1043</v>
      </c>
      <c r="X12" s="1" t="s">
        <v>1044</v>
      </c>
      <c r="Y12" s="1" t="s">
        <v>1045</v>
      </c>
      <c r="Z12" s="1" t="s">
        <v>1046</v>
      </c>
      <c r="AA12" s="1" t="s">
        <v>1047</v>
      </c>
      <c r="AB12" s="1" t="s">
        <v>209</v>
      </c>
      <c r="AC12" s="1" t="s">
        <v>37</v>
      </c>
    </row>
    <row r="13" spans="1:29" x14ac:dyDescent="0.2">
      <c r="A13" s="1" t="s">
        <v>953</v>
      </c>
      <c r="B13" s="2">
        <v>31431</v>
      </c>
      <c r="C13" s="1" t="s">
        <v>1019</v>
      </c>
      <c r="D13" s="2">
        <v>31431</v>
      </c>
      <c r="E13" s="1" t="s">
        <v>1020</v>
      </c>
      <c r="F13" s="2">
        <v>31434</v>
      </c>
      <c r="G13" s="1" t="s">
        <v>31</v>
      </c>
      <c r="H13" s="1" t="s">
        <v>1048</v>
      </c>
      <c r="I13" s="1" t="s">
        <v>212</v>
      </c>
      <c r="J13" s="3">
        <v>490</v>
      </c>
      <c r="K13" s="1" t="s">
        <v>513</v>
      </c>
      <c r="L13" s="1" t="s">
        <v>761</v>
      </c>
      <c r="M13" s="4">
        <v>0.29899999999999999</v>
      </c>
      <c r="N13" s="1" t="s">
        <v>1049</v>
      </c>
      <c r="O13" s="1" t="s">
        <v>34</v>
      </c>
      <c r="P13" s="2">
        <v>31447</v>
      </c>
      <c r="Q13" s="1" t="s">
        <v>986</v>
      </c>
      <c r="R13" s="1" t="s">
        <v>1050</v>
      </c>
      <c r="S13" s="1" t="s">
        <v>1051</v>
      </c>
      <c r="T13" s="1" t="s">
        <v>547</v>
      </c>
      <c r="U13" s="1" t="s">
        <v>1052</v>
      </c>
      <c r="V13" s="1" t="s">
        <v>280</v>
      </c>
      <c r="W13" s="1" t="s">
        <v>706</v>
      </c>
      <c r="X13" s="1" t="s">
        <v>1053</v>
      </c>
      <c r="Y13" s="1" t="s">
        <v>1054</v>
      </c>
      <c r="Z13" s="1" t="s">
        <v>1055</v>
      </c>
      <c r="AA13" s="1" t="s">
        <v>820</v>
      </c>
      <c r="AB13" s="1" t="s">
        <v>209</v>
      </c>
      <c r="AC13" s="1" t="s">
        <v>37</v>
      </c>
    </row>
    <row r="14" spans="1:29" x14ac:dyDescent="0.2">
      <c r="A14" s="1" t="s">
        <v>953</v>
      </c>
      <c r="B14" s="2">
        <v>31434</v>
      </c>
      <c r="C14" s="1" t="s">
        <v>191</v>
      </c>
      <c r="D14" s="2">
        <v>31435</v>
      </c>
      <c r="E14" s="1" t="s">
        <v>351</v>
      </c>
      <c r="F14" s="2">
        <v>31436</v>
      </c>
      <c r="G14" s="1" t="s">
        <v>31</v>
      </c>
      <c r="H14" s="1" t="s">
        <v>136</v>
      </c>
      <c r="I14" s="1" t="s">
        <v>1056</v>
      </c>
      <c r="J14" s="3">
        <v>2225</v>
      </c>
      <c r="K14" s="1" t="s">
        <v>600</v>
      </c>
      <c r="L14" s="1" t="s">
        <v>53</v>
      </c>
      <c r="M14" s="4">
        <v>1.357</v>
      </c>
      <c r="N14" s="1" t="s">
        <v>1057</v>
      </c>
      <c r="O14" s="1" t="s">
        <v>34</v>
      </c>
      <c r="P14" s="2">
        <v>31447</v>
      </c>
      <c r="Q14" s="1" t="s">
        <v>1041</v>
      </c>
      <c r="R14" s="1" t="s">
        <v>774</v>
      </c>
      <c r="S14" s="1" t="s">
        <v>1058</v>
      </c>
      <c r="T14" s="1" t="s">
        <v>37</v>
      </c>
      <c r="U14" s="1" t="s">
        <v>37</v>
      </c>
      <c r="V14" s="1" t="s">
        <v>1059</v>
      </c>
      <c r="W14" s="1" t="s">
        <v>372</v>
      </c>
      <c r="X14" s="1" t="s">
        <v>1060</v>
      </c>
      <c r="Y14" s="1" t="s">
        <v>1061</v>
      </c>
      <c r="Z14" s="1" t="s">
        <v>1062</v>
      </c>
      <c r="AA14" s="1" t="s">
        <v>1063</v>
      </c>
      <c r="AB14" s="1" t="s">
        <v>209</v>
      </c>
      <c r="AC14" s="1" t="s">
        <v>37</v>
      </c>
    </row>
    <row r="15" spans="1:29" x14ac:dyDescent="0.2">
      <c r="A15" s="1" t="s">
        <v>953</v>
      </c>
      <c r="B15" s="2">
        <v>31441</v>
      </c>
      <c r="C15" s="1" t="s">
        <v>30</v>
      </c>
      <c r="D15" s="2">
        <v>31442</v>
      </c>
      <c r="E15" s="1" t="s">
        <v>30</v>
      </c>
      <c r="F15" s="2">
        <v>31442</v>
      </c>
      <c r="G15" s="1" t="s">
        <v>31</v>
      </c>
      <c r="H15" s="1" t="s">
        <v>32</v>
      </c>
      <c r="I15" s="1" t="s">
        <v>30</v>
      </c>
      <c r="J15" s="3">
        <v>2360</v>
      </c>
      <c r="K15" s="1" t="s">
        <v>1023</v>
      </c>
      <c r="L15" s="1" t="s">
        <v>1064</v>
      </c>
      <c r="M15" s="4">
        <v>1.4389999999999998</v>
      </c>
      <c r="N15" s="1" t="s">
        <v>1065</v>
      </c>
      <c r="O15" s="1" t="s">
        <v>34</v>
      </c>
      <c r="P15" s="2">
        <v>31461</v>
      </c>
      <c r="Q15" s="1" t="s">
        <v>1066</v>
      </c>
      <c r="R15" s="1" t="s">
        <v>1067</v>
      </c>
      <c r="S15" s="1" t="s">
        <v>1068</v>
      </c>
      <c r="T15" s="1" t="s">
        <v>37</v>
      </c>
      <c r="U15" s="1" t="s">
        <v>37</v>
      </c>
      <c r="V15" s="1" t="s">
        <v>191</v>
      </c>
      <c r="W15" s="1" t="s">
        <v>222</v>
      </c>
      <c r="X15" s="1" t="s">
        <v>1069</v>
      </c>
      <c r="Y15" s="1" t="s">
        <v>1070</v>
      </c>
      <c r="Z15" s="1" t="s">
        <v>1071</v>
      </c>
      <c r="AA15" s="1" t="s">
        <v>221</v>
      </c>
      <c r="AB15" s="1" t="s">
        <v>209</v>
      </c>
      <c r="AC15" s="1" t="s">
        <v>37</v>
      </c>
    </row>
    <row r="16" spans="1:29" x14ac:dyDescent="0.2">
      <c r="A16" s="1" t="s">
        <v>953</v>
      </c>
      <c r="B16" s="2">
        <v>31443</v>
      </c>
      <c r="C16" s="1" t="s">
        <v>30</v>
      </c>
      <c r="D16" s="2">
        <v>31443</v>
      </c>
      <c r="E16" s="1" t="s">
        <v>30</v>
      </c>
      <c r="F16" s="2">
        <v>31444</v>
      </c>
      <c r="G16" s="1" t="s">
        <v>31</v>
      </c>
      <c r="H16" s="1" t="s">
        <v>32</v>
      </c>
      <c r="I16" s="1" t="s">
        <v>30</v>
      </c>
      <c r="J16" s="3">
        <v>825</v>
      </c>
      <c r="K16" s="1" t="s">
        <v>508</v>
      </c>
      <c r="L16" s="1" t="s">
        <v>76</v>
      </c>
      <c r="M16" s="4">
        <v>0.50299999999999989</v>
      </c>
      <c r="N16" s="1" t="s">
        <v>1072</v>
      </c>
      <c r="O16" s="1" t="s">
        <v>34</v>
      </c>
      <c r="P16" s="2">
        <v>31461</v>
      </c>
      <c r="Q16" s="1" t="s">
        <v>1026</v>
      </c>
      <c r="R16" s="1" t="s">
        <v>1073</v>
      </c>
      <c r="S16" s="1" t="s">
        <v>1074</v>
      </c>
      <c r="T16" s="1" t="s">
        <v>510</v>
      </c>
      <c r="U16" s="1" t="s">
        <v>37</v>
      </c>
      <c r="V16" s="1" t="s">
        <v>781</v>
      </c>
      <c r="W16" s="1" t="s">
        <v>1075</v>
      </c>
      <c r="X16" s="1" t="s">
        <v>1076</v>
      </c>
      <c r="Y16" s="1" t="s">
        <v>1077</v>
      </c>
      <c r="Z16" s="1" t="s">
        <v>1078</v>
      </c>
      <c r="AA16" s="1" t="s">
        <v>301</v>
      </c>
      <c r="AB16" s="1" t="s">
        <v>209</v>
      </c>
      <c r="AC16" s="1" t="s">
        <v>37</v>
      </c>
    </row>
    <row r="17" spans="1:29" x14ac:dyDescent="0.2">
      <c r="A17" s="1" t="s">
        <v>953</v>
      </c>
      <c r="B17" s="2">
        <v>31445</v>
      </c>
      <c r="C17" s="1" t="s">
        <v>30</v>
      </c>
      <c r="D17" s="2">
        <v>31445</v>
      </c>
      <c r="E17" s="1" t="s">
        <v>30</v>
      </c>
      <c r="F17" s="2">
        <v>31447</v>
      </c>
      <c r="G17" s="1" t="s">
        <v>31</v>
      </c>
      <c r="H17" s="1" t="s">
        <v>32</v>
      </c>
      <c r="I17" s="1" t="s">
        <v>30</v>
      </c>
      <c r="J17" s="3">
        <v>6325</v>
      </c>
      <c r="K17" s="1" t="s">
        <v>1079</v>
      </c>
      <c r="L17" s="1" t="s">
        <v>166</v>
      </c>
      <c r="M17" s="4">
        <v>3.8569999999999998</v>
      </c>
      <c r="N17" s="1" t="s">
        <v>1080</v>
      </c>
      <c r="O17" s="1" t="s">
        <v>34</v>
      </c>
      <c r="P17" s="2">
        <v>31461</v>
      </c>
      <c r="Q17" s="1" t="s">
        <v>1081</v>
      </c>
      <c r="R17" s="1" t="s">
        <v>345</v>
      </c>
      <c r="S17" s="1" t="s">
        <v>708</v>
      </c>
      <c r="T17" s="1" t="s">
        <v>37</v>
      </c>
      <c r="U17" s="1" t="s">
        <v>1082</v>
      </c>
      <c r="V17" s="1" t="s">
        <v>227</v>
      </c>
      <c r="W17" s="1" t="s">
        <v>238</v>
      </c>
      <c r="X17" s="1" t="s">
        <v>1083</v>
      </c>
      <c r="Y17" s="1" t="s">
        <v>148</v>
      </c>
      <c r="Z17" s="1" t="s">
        <v>1084</v>
      </c>
      <c r="AA17" s="1" t="s">
        <v>1085</v>
      </c>
      <c r="AB17" s="1" t="s">
        <v>209</v>
      </c>
      <c r="AC17" s="1" t="s">
        <v>37</v>
      </c>
    </row>
    <row r="18" spans="1:29" x14ac:dyDescent="0.2">
      <c r="A18" s="1" t="s">
        <v>953</v>
      </c>
      <c r="B18" s="2">
        <v>31455</v>
      </c>
      <c r="C18" s="1" t="s">
        <v>30</v>
      </c>
      <c r="D18" s="2">
        <v>31455</v>
      </c>
      <c r="E18" s="1" t="s">
        <v>30</v>
      </c>
      <c r="F18" s="2">
        <v>31456</v>
      </c>
      <c r="G18" s="1" t="s">
        <v>31</v>
      </c>
      <c r="H18" s="1" t="s">
        <v>1086</v>
      </c>
      <c r="I18" s="1" t="s">
        <v>1087</v>
      </c>
      <c r="J18" s="3">
        <v>9385</v>
      </c>
      <c r="K18" s="1" t="s">
        <v>1088</v>
      </c>
      <c r="L18" s="1" t="s">
        <v>532</v>
      </c>
      <c r="M18" s="4">
        <v>5.7229999999999999</v>
      </c>
      <c r="N18" s="1" t="s">
        <v>1089</v>
      </c>
      <c r="O18" s="1" t="s">
        <v>34</v>
      </c>
      <c r="P18" s="2">
        <v>31483</v>
      </c>
      <c r="Q18" s="1" t="s">
        <v>1090</v>
      </c>
      <c r="R18" s="1" t="s">
        <v>1027</v>
      </c>
      <c r="S18" s="1" t="s">
        <v>1091</v>
      </c>
      <c r="T18" s="1" t="s">
        <v>37</v>
      </c>
      <c r="U18" s="1" t="s">
        <v>37</v>
      </c>
      <c r="V18" s="1" t="s">
        <v>815</v>
      </c>
      <c r="W18" s="1" t="s">
        <v>265</v>
      </c>
      <c r="X18" s="1" t="s">
        <v>1036</v>
      </c>
      <c r="Y18" s="1" t="s">
        <v>1092</v>
      </c>
      <c r="Z18" s="1" t="s">
        <v>1093</v>
      </c>
      <c r="AA18" s="1" t="s">
        <v>312</v>
      </c>
      <c r="AB18" s="1" t="s">
        <v>209</v>
      </c>
      <c r="AC18" s="1" t="s">
        <v>37</v>
      </c>
    </row>
    <row r="19" spans="1:29" x14ac:dyDescent="0.2">
      <c r="A19" s="1" t="s">
        <v>953</v>
      </c>
      <c r="B19" s="2">
        <v>31457</v>
      </c>
      <c r="C19" s="1" t="s">
        <v>30</v>
      </c>
      <c r="D19" s="2">
        <v>31463</v>
      </c>
      <c r="E19" s="1" t="s">
        <v>30</v>
      </c>
      <c r="F19" s="2">
        <v>31467</v>
      </c>
      <c r="G19" s="1" t="s">
        <v>31</v>
      </c>
      <c r="H19" s="1" t="s">
        <v>1094</v>
      </c>
      <c r="I19" s="1" t="s">
        <v>1095</v>
      </c>
      <c r="J19" s="3">
        <v>24300</v>
      </c>
      <c r="K19" s="1" t="s">
        <v>1096</v>
      </c>
      <c r="L19" s="1" t="s">
        <v>1097</v>
      </c>
      <c r="M19" s="4">
        <v>14.816999999999998</v>
      </c>
      <c r="N19" s="1" t="s">
        <v>1098</v>
      </c>
      <c r="O19" s="1" t="s">
        <v>34</v>
      </c>
      <c r="P19" s="2">
        <v>31483</v>
      </c>
      <c r="Q19" s="1" t="s">
        <v>1099</v>
      </c>
      <c r="R19" s="1" t="s">
        <v>176</v>
      </c>
      <c r="S19" s="1" t="s">
        <v>1100</v>
      </c>
      <c r="T19" s="1" t="s">
        <v>37</v>
      </c>
      <c r="U19" s="1" t="s">
        <v>37</v>
      </c>
      <c r="V19" s="1" t="s">
        <v>875</v>
      </c>
      <c r="W19" s="1" t="s">
        <v>1101</v>
      </c>
      <c r="X19" s="1" t="s">
        <v>32</v>
      </c>
      <c r="Y19" s="1" t="s">
        <v>1102</v>
      </c>
      <c r="Z19" s="1" t="s">
        <v>1103</v>
      </c>
      <c r="AA19" s="1" t="s">
        <v>1104</v>
      </c>
      <c r="AB19" s="1" t="s">
        <v>209</v>
      </c>
      <c r="AC19" s="1" t="s">
        <v>37</v>
      </c>
    </row>
    <row r="20" spans="1:29" x14ac:dyDescent="0.2">
      <c r="A20" s="1" t="s">
        <v>953</v>
      </c>
      <c r="B20" s="2">
        <v>31478</v>
      </c>
      <c r="C20" s="1" t="s">
        <v>129</v>
      </c>
      <c r="D20" s="2">
        <v>31479</v>
      </c>
      <c r="E20" s="1" t="s">
        <v>210</v>
      </c>
      <c r="F20" s="2">
        <v>31480</v>
      </c>
      <c r="G20" s="1" t="s">
        <v>31</v>
      </c>
      <c r="H20" s="1" t="s">
        <v>1105</v>
      </c>
      <c r="I20" s="1" t="s">
        <v>1106</v>
      </c>
      <c r="J20" s="3">
        <v>12200</v>
      </c>
      <c r="K20" s="1" t="s">
        <v>882</v>
      </c>
      <c r="L20" s="1" t="s">
        <v>138</v>
      </c>
      <c r="M20" s="4">
        <v>7.4389999999999992</v>
      </c>
      <c r="N20" s="1" t="s">
        <v>1107</v>
      </c>
      <c r="O20" s="1" t="s">
        <v>34</v>
      </c>
      <c r="P20" s="2">
        <v>31490</v>
      </c>
      <c r="Q20" s="1" t="s">
        <v>1108</v>
      </c>
      <c r="R20" s="1" t="s">
        <v>104</v>
      </c>
      <c r="S20" s="1" t="s">
        <v>1109</v>
      </c>
      <c r="T20" s="1" t="s">
        <v>37</v>
      </c>
      <c r="U20" s="1" t="s">
        <v>37</v>
      </c>
      <c r="V20" s="1" t="s">
        <v>346</v>
      </c>
      <c r="W20" s="1" t="s">
        <v>1110</v>
      </c>
      <c r="X20" s="1" t="s">
        <v>1111</v>
      </c>
      <c r="Y20" s="1" t="s">
        <v>1112</v>
      </c>
      <c r="Z20" s="1" t="s">
        <v>1113</v>
      </c>
      <c r="AA20" s="1" t="s">
        <v>1114</v>
      </c>
      <c r="AB20" s="1" t="s">
        <v>209</v>
      </c>
      <c r="AC20" s="1" t="s">
        <v>37</v>
      </c>
    </row>
    <row r="21" spans="1:29" x14ac:dyDescent="0.2">
      <c r="A21" s="1" t="s">
        <v>953</v>
      </c>
      <c r="B21" s="2">
        <v>31480</v>
      </c>
      <c r="C21" s="1" t="s">
        <v>191</v>
      </c>
      <c r="D21" s="2">
        <v>31483</v>
      </c>
      <c r="E21" s="1" t="s">
        <v>265</v>
      </c>
      <c r="F21" s="2">
        <v>31483</v>
      </c>
      <c r="G21" s="1" t="s">
        <v>31</v>
      </c>
      <c r="H21" s="1" t="s">
        <v>1115</v>
      </c>
      <c r="I21" s="1" t="s">
        <v>1116</v>
      </c>
      <c r="J21" s="3">
        <v>5850</v>
      </c>
      <c r="K21" s="1" t="s">
        <v>1117</v>
      </c>
      <c r="L21" s="1" t="s">
        <v>514</v>
      </c>
      <c r="M21" s="4">
        <v>3.5669999999999997</v>
      </c>
      <c r="N21" s="1" t="s">
        <v>1118</v>
      </c>
      <c r="O21" s="1" t="s">
        <v>62</v>
      </c>
      <c r="P21" s="2">
        <v>31503</v>
      </c>
      <c r="Q21" s="1" t="s">
        <v>1119</v>
      </c>
      <c r="R21" s="1" t="s">
        <v>921</v>
      </c>
      <c r="S21" s="1" t="s">
        <v>32</v>
      </c>
      <c r="T21" s="1" t="s">
        <v>37</v>
      </c>
      <c r="U21" s="1" t="s">
        <v>37</v>
      </c>
      <c r="V21" s="1" t="s">
        <v>1110</v>
      </c>
      <c r="W21" s="1" t="s">
        <v>542</v>
      </c>
      <c r="X21" s="1" t="s">
        <v>1120</v>
      </c>
      <c r="Y21" s="1" t="s">
        <v>1121</v>
      </c>
      <c r="Z21" s="1" t="s">
        <v>1122</v>
      </c>
      <c r="AA21" s="1" t="s">
        <v>1123</v>
      </c>
      <c r="AB21" s="1" t="s">
        <v>209</v>
      </c>
      <c r="AC21" s="1" t="s">
        <v>37</v>
      </c>
    </row>
    <row r="22" spans="1:29" x14ac:dyDescent="0.2">
      <c r="A22" s="1" t="s">
        <v>953</v>
      </c>
      <c r="B22" s="2">
        <v>31486</v>
      </c>
      <c r="C22" s="1" t="s">
        <v>346</v>
      </c>
      <c r="D22" s="2">
        <v>31487</v>
      </c>
      <c r="E22" s="1" t="s">
        <v>264</v>
      </c>
      <c r="F22" s="2">
        <v>31489</v>
      </c>
      <c r="G22" s="1" t="s">
        <v>31</v>
      </c>
      <c r="H22" s="1" t="s">
        <v>1124</v>
      </c>
      <c r="I22" s="1" t="s">
        <v>1125</v>
      </c>
      <c r="J22" s="3">
        <v>5290</v>
      </c>
      <c r="K22" s="1" t="s">
        <v>1011</v>
      </c>
      <c r="L22" s="1" t="s">
        <v>514</v>
      </c>
      <c r="M22" s="4">
        <v>3.226</v>
      </c>
      <c r="N22" s="1" t="s">
        <v>1126</v>
      </c>
      <c r="O22" s="1" t="s">
        <v>62</v>
      </c>
      <c r="P22" s="2">
        <v>31503</v>
      </c>
      <c r="Q22" s="1" t="s">
        <v>1026</v>
      </c>
      <c r="R22" s="1" t="s">
        <v>871</v>
      </c>
      <c r="S22" s="1" t="s">
        <v>32</v>
      </c>
      <c r="T22" s="1" t="s">
        <v>37</v>
      </c>
      <c r="U22" s="1" t="s">
        <v>37</v>
      </c>
      <c r="V22" s="1" t="s">
        <v>351</v>
      </c>
      <c r="W22" s="1" t="s">
        <v>825</v>
      </c>
      <c r="X22" s="1" t="s">
        <v>599</v>
      </c>
      <c r="Y22" s="1" t="s">
        <v>1077</v>
      </c>
      <c r="Z22" s="1" t="s">
        <v>1127</v>
      </c>
      <c r="AA22" s="1" t="s">
        <v>1128</v>
      </c>
      <c r="AB22" s="1" t="s">
        <v>209</v>
      </c>
      <c r="AC22" s="1" t="s">
        <v>37</v>
      </c>
    </row>
    <row r="23" spans="1:29" x14ac:dyDescent="0.2">
      <c r="A23" s="1" t="s">
        <v>953</v>
      </c>
      <c r="B23" s="2">
        <v>31503</v>
      </c>
      <c r="C23" s="1" t="s">
        <v>232</v>
      </c>
      <c r="D23" s="2">
        <v>31504</v>
      </c>
      <c r="E23" s="1" t="s">
        <v>250</v>
      </c>
      <c r="F23" s="2">
        <v>31505</v>
      </c>
      <c r="G23" s="1" t="s">
        <v>31</v>
      </c>
      <c r="H23" s="1" t="s">
        <v>136</v>
      </c>
      <c r="I23" s="1" t="s">
        <v>1129</v>
      </c>
      <c r="J23" s="3">
        <v>2190</v>
      </c>
      <c r="K23" s="1" t="s">
        <v>1130</v>
      </c>
      <c r="L23" s="1" t="s">
        <v>213</v>
      </c>
      <c r="M23" s="4">
        <v>1.335</v>
      </c>
      <c r="N23" s="1" t="s">
        <v>1131</v>
      </c>
      <c r="O23" s="1" t="s">
        <v>62</v>
      </c>
      <c r="P23" s="2">
        <v>31516</v>
      </c>
      <c r="Q23" s="1" t="s">
        <v>1132</v>
      </c>
      <c r="R23" s="1" t="s">
        <v>326</v>
      </c>
      <c r="S23" s="1" t="s">
        <v>32</v>
      </c>
      <c r="T23" s="1" t="s">
        <v>37</v>
      </c>
      <c r="U23" s="1" t="s">
        <v>37</v>
      </c>
      <c r="V23" s="1" t="s">
        <v>63</v>
      </c>
      <c r="W23" s="1" t="s">
        <v>542</v>
      </c>
      <c r="X23" s="1" t="s">
        <v>1133</v>
      </c>
      <c r="Y23" s="1" t="s">
        <v>1134</v>
      </c>
      <c r="Z23" s="1" t="s">
        <v>1135</v>
      </c>
      <c r="AA23" s="1" t="s">
        <v>1136</v>
      </c>
      <c r="AB23" s="1" t="s">
        <v>209</v>
      </c>
      <c r="AC23" s="1" t="s">
        <v>37</v>
      </c>
    </row>
    <row r="24" spans="1:29" x14ac:dyDescent="0.2">
      <c r="A24" s="1" t="s">
        <v>953</v>
      </c>
      <c r="B24" s="2">
        <v>31506</v>
      </c>
      <c r="C24" s="1" t="s">
        <v>190</v>
      </c>
      <c r="D24" s="2">
        <v>31509</v>
      </c>
      <c r="E24" s="1" t="s">
        <v>128</v>
      </c>
      <c r="F24" s="2">
        <v>31510</v>
      </c>
      <c r="G24" s="1" t="s">
        <v>31</v>
      </c>
      <c r="H24" s="1" t="s">
        <v>863</v>
      </c>
      <c r="I24" s="1" t="s">
        <v>1137</v>
      </c>
      <c r="J24" s="3">
        <v>5100</v>
      </c>
      <c r="K24" s="1" t="s">
        <v>1138</v>
      </c>
      <c r="L24" s="1" t="s">
        <v>193</v>
      </c>
      <c r="M24" s="4">
        <v>3.109</v>
      </c>
      <c r="N24" s="1" t="s">
        <v>1139</v>
      </c>
      <c r="O24" s="1" t="s">
        <v>62</v>
      </c>
      <c r="P24" s="2">
        <v>31516</v>
      </c>
      <c r="Q24" s="1" t="s">
        <v>1081</v>
      </c>
      <c r="R24" s="1" t="s">
        <v>968</v>
      </c>
      <c r="S24" s="1" t="s">
        <v>32</v>
      </c>
      <c r="T24" s="1" t="s">
        <v>37</v>
      </c>
      <c r="U24" s="1" t="s">
        <v>37</v>
      </c>
      <c r="V24" s="1" t="s">
        <v>838</v>
      </c>
      <c r="W24" s="1" t="s">
        <v>715</v>
      </c>
      <c r="X24" s="1" t="s">
        <v>1140</v>
      </c>
      <c r="Y24" s="1" t="s">
        <v>1141</v>
      </c>
      <c r="Z24" s="1" t="s">
        <v>1142</v>
      </c>
      <c r="AA24" s="1" t="s">
        <v>1143</v>
      </c>
      <c r="AB24" s="1" t="s">
        <v>209</v>
      </c>
      <c r="AC24" s="1" t="s">
        <v>37</v>
      </c>
    </row>
    <row r="25" spans="1:29" x14ac:dyDescent="0.2">
      <c r="A25" s="1" t="s">
        <v>953</v>
      </c>
      <c r="B25" s="2">
        <v>31514</v>
      </c>
      <c r="C25" s="1" t="s">
        <v>403</v>
      </c>
      <c r="D25" s="2">
        <v>31514</v>
      </c>
      <c r="E25" s="1" t="s">
        <v>191</v>
      </c>
      <c r="F25" s="2">
        <v>31516</v>
      </c>
      <c r="G25" s="1" t="s">
        <v>31</v>
      </c>
      <c r="H25" s="1" t="s">
        <v>32</v>
      </c>
      <c r="I25" s="1" t="s">
        <v>178</v>
      </c>
      <c r="J25" s="3">
        <v>975</v>
      </c>
      <c r="K25" s="1" t="s">
        <v>1144</v>
      </c>
      <c r="L25" s="1" t="s">
        <v>53</v>
      </c>
      <c r="M25" s="4">
        <v>0.59499999999999997</v>
      </c>
      <c r="N25" s="1" t="s">
        <v>1145</v>
      </c>
      <c r="O25" s="1" t="s">
        <v>62</v>
      </c>
      <c r="P25" s="2">
        <v>31538</v>
      </c>
      <c r="Q25" s="1" t="s">
        <v>30</v>
      </c>
      <c r="R25" s="1" t="s">
        <v>968</v>
      </c>
      <c r="S25" s="1" t="s">
        <v>32</v>
      </c>
      <c r="T25" s="1" t="s">
        <v>889</v>
      </c>
      <c r="U25" s="1" t="s">
        <v>37</v>
      </c>
      <c r="V25" s="1" t="s">
        <v>781</v>
      </c>
      <c r="W25" s="1" t="s">
        <v>191</v>
      </c>
      <c r="X25" s="1" t="s">
        <v>1146</v>
      </c>
      <c r="Y25" s="1" t="s">
        <v>1147</v>
      </c>
      <c r="Z25" s="1" t="s">
        <v>1148</v>
      </c>
      <c r="AA25" s="1" t="s">
        <v>1149</v>
      </c>
      <c r="AB25" s="1" t="s">
        <v>209</v>
      </c>
      <c r="AC25" s="1" t="s">
        <v>37</v>
      </c>
    </row>
    <row r="26" spans="1:29" x14ac:dyDescent="0.2">
      <c r="A26" s="1" t="s">
        <v>953</v>
      </c>
      <c r="B26" s="2">
        <v>31537</v>
      </c>
      <c r="C26" s="1" t="s">
        <v>49</v>
      </c>
      <c r="D26" s="2">
        <v>31538</v>
      </c>
      <c r="E26" s="1" t="s">
        <v>190</v>
      </c>
      <c r="F26" s="2">
        <v>31539</v>
      </c>
      <c r="G26" s="1" t="s">
        <v>31</v>
      </c>
      <c r="H26" s="1" t="s">
        <v>1150</v>
      </c>
      <c r="I26" s="1" t="s">
        <v>1151</v>
      </c>
      <c r="J26" s="3">
        <v>5375</v>
      </c>
      <c r="K26" s="1" t="s">
        <v>1152</v>
      </c>
      <c r="L26" s="1" t="s">
        <v>417</v>
      </c>
      <c r="M26" s="4">
        <v>3.2769999999999997</v>
      </c>
      <c r="N26" s="1" t="s">
        <v>1153</v>
      </c>
      <c r="O26" s="1" t="s">
        <v>62</v>
      </c>
      <c r="P26" s="2">
        <v>31574</v>
      </c>
      <c r="Q26" s="1" t="s">
        <v>530</v>
      </c>
      <c r="R26" s="1" t="s">
        <v>1154</v>
      </c>
      <c r="S26" s="1" t="s">
        <v>32</v>
      </c>
      <c r="T26" s="1" t="s">
        <v>37</v>
      </c>
      <c r="U26" s="1" t="s">
        <v>37</v>
      </c>
      <c r="V26" s="1" t="s">
        <v>37</v>
      </c>
      <c r="W26" s="1" t="s">
        <v>37</v>
      </c>
      <c r="X26" s="1" t="s">
        <v>32</v>
      </c>
      <c r="Y26" s="1" t="s">
        <v>32</v>
      </c>
      <c r="Z26" s="1" t="s">
        <v>32</v>
      </c>
      <c r="AA26" s="1" t="s">
        <v>30</v>
      </c>
      <c r="AB26" s="1" t="s">
        <v>109</v>
      </c>
      <c r="AC26" s="1" t="s">
        <v>37</v>
      </c>
    </row>
    <row r="27" spans="1:29" x14ac:dyDescent="0.2">
      <c r="A27" s="1" t="s">
        <v>953</v>
      </c>
      <c r="B27" s="2">
        <v>31563</v>
      </c>
      <c r="C27" s="1" t="s">
        <v>30</v>
      </c>
      <c r="D27" s="2">
        <v>31563</v>
      </c>
      <c r="E27" s="1" t="s">
        <v>30</v>
      </c>
      <c r="F27" s="2">
        <v>31564</v>
      </c>
      <c r="G27" s="1" t="s">
        <v>64</v>
      </c>
      <c r="H27" s="1" t="s">
        <v>32</v>
      </c>
      <c r="I27" s="1" t="s">
        <v>361</v>
      </c>
      <c r="J27" s="3">
        <v>2650</v>
      </c>
      <c r="K27" s="1" t="s">
        <v>1155</v>
      </c>
      <c r="L27" s="1" t="s">
        <v>1156</v>
      </c>
      <c r="M27" s="4">
        <v>1.6159999999999999</v>
      </c>
      <c r="N27" s="1" t="s">
        <v>1157</v>
      </c>
      <c r="O27" s="1" t="s">
        <v>62</v>
      </c>
      <c r="P27" s="2">
        <v>31574</v>
      </c>
      <c r="Q27" s="1" t="s">
        <v>30</v>
      </c>
      <c r="R27" s="1" t="s">
        <v>727</v>
      </c>
      <c r="S27" s="1" t="s">
        <v>32</v>
      </c>
      <c r="T27" s="1" t="s">
        <v>37</v>
      </c>
      <c r="U27" s="1" t="s">
        <v>37</v>
      </c>
      <c r="V27" s="1" t="s">
        <v>270</v>
      </c>
      <c r="W27" s="1" t="s">
        <v>63</v>
      </c>
      <c r="X27" s="1" t="s">
        <v>1158</v>
      </c>
      <c r="Y27" s="1" t="s">
        <v>1159</v>
      </c>
      <c r="Z27" s="1" t="s">
        <v>1160</v>
      </c>
      <c r="AA27" s="1" t="s">
        <v>1161</v>
      </c>
      <c r="AB27" s="1" t="s">
        <v>209</v>
      </c>
      <c r="AC27" s="1" t="s">
        <v>37</v>
      </c>
    </row>
    <row r="28" spans="1:29" x14ac:dyDescent="0.2">
      <c r="A28" s="1" t="s">
        <v>953</v>
      </c>
      <c r="B28" s="2">
        <v>31570</v>
      </c>
      <c r="C28" s="1" t="s">
        <v>403</v>
      </c>
      <c r="D28" s="2">
        <v>31570</v>
      </c>
      <c r="E28" s="1" t="s">
        <v>30</v>
      </c>
      <c r="F28" s="2">
        <v>31572</v>
      </c>
      <c r="G28" s="1" t="s">
        <v>64</v>
      </c>
      <c r="H28" s="1" t="s">
        <v>32</v>
      </c>
      <c r="I28" s="1" t="s">
        <v>768</v>
      </c>
      <c r="J28" s="3">
        <v>250</v>
      </c>
      <c r="K28" s="1" t="s">
        <v>375</v>
      </c>
      <c r="L28" s="1" t="s">
        <v>339</v>
      </c>
      <c r="M28" s="4">
        <v>0.152</v>
      </c>
      <c r="N28" s="1" t="s">
        <v>1162</v>
      </c>
      <c r="O28" s="1" t="s">
        <v>248</v>
      </c>
      <c r="P28" s="2">
        <v>31889</v>
      </c>
      <c r="Q28" s="1" t="s">
        <v>30</v>
      </c>
      <c r="R28" s="1" t="s">
        <v>1163</v>
      </c>
      <c r="S28" s="1" t="s">
        <v>32</v>
      </c>
      <c r="T28" s="1" t="s">
        <v>37</v>
      </c>
      <c r="U28" s="1" t="s">
        <v>37</v>
      </c>
      <c r="V28" s="1" t="s">
        <v>313</v>
      </c>
      <c r="W28" s="1" t="s">
        <v>1164</v>
      </c>
      <c r="X28" s="1" t="s">
        <v>1165</v>
      </c>
      <c r="Y28" s="1" t="s">
        <v>1166</v>
      </c>
      <c r="Z28" s="1" t="s">
        <v>1167</v>
      </c>
      <c r="AA28" s="1" t="s">
        <v>1168</v>
      </c>
      <c r="AB28" s="1" t="s">
        <v>47</v>
      </c>
      <c r="AC28" s="1" t="s">
        <v>37</v>
      </c>
    </row>
    <row r="29" spans="1:29" x14ac:dyDescent="0.2">
      <c r="A29" s="1" t="s">
        <v>953</v>
      </c>
      <c r="B29" s="2">
        <v>31614</v>
      </c>
      <c r="C29" s="1" t="s">
        <v>30</v>
      </c>
      <c r="D29" s="2">
        <v>31616</v>
      </c>
      <c r="E29" s="1" t="s">
        <v>30</v>
      </c>
      <c r="F29" s="2">
        <v>31617</v>
      </c>
      <c r="G29" s="1" t="s">
        <v>64</v>
      </c>
      <c r="H29" s="1" t="s">
        <v>32</v>
      </c>
      <c r="I29" s="1" t="s">
        <v>1169</v>
      </c>
      <c r="J29" s="3">
        <v>3450</v>
      </c>
      <c r="K29" s="1" t="s">
        <v>32</v>
      </c>
      <c r="L29" s="1" t="s">
        <v>32</v>
      </c>
      <c r="M29" s="4">
        <v>2.1039999999999996</v>
      </c>
      <c r="N29" s="1" t="s">
        <v>1170</v>
      </c>
      <c r="O29" s="1" t="s">
        <v>248</v>
      </c>
      <c r="P29" s="2">
        <v>31889</v>
      </c>
      <c r="Q29" s="1" t="s">
        <v>30</v>
      </c>
      <c r="R29" s="1" t="s">
        <v>774</v>
      </c>
      <c r="S29" s="1" t="s">
        <v>32</v>
      </c>
      <c r="T29" s="1" t="s">
        <v>37</v>
      </c>
      <c r="U29" s="1" t="s">
        <v>37</v>
      </c>
      <c r="V29" s="1" t="s">
        <v>403</v>
      </c>
      <c r="W29" s="1" t="s">
        <v>317</v>
      </c>
      <c r="X29" s="1" t="s">
        <v>1171</v>
      </c>
      <c r="Y29" s="1" t="s">
        <v>1172</v>
      </c>
      <c r="Z29" s="1" t="s">
        <v>1173</v>
      </c>
      <c r="AA29" s="1" t="s">
        <v>1174</v>
      </c>
      <c r="AB29" s="1" t="s">
        <v>209</v>
      </c>
      <c r="AC29" s="1" t="s">
        <v>37</v>
      </c>
    </row>
    <row r="30" spans="1:29" x14ac:dyDescent="0.2">
      <c r="A30" s="1" t="s">
        <v>953</v>
      </c>
      <c r="B30" s="2">
        <v>31617</v>
      </c>
      <c r="C30" s="1" t="s">
        <v>63</v>
      </c>
      <c r="D30" s="2">
        <v>31617</v>
      </c>
      <c r="E30" s="1" t="s">
        <v>30</v>
      </c>
      <c r="F30" s="2">
        <v>31618</v>
      </c>
      <c r="G30" s="1" t="s">
        <v>64</v>
      </c>
      <c r="H30" s="1" t="s">
        <v>32</v>
      </c>
      <c r="I30" s="1" t="s">
        <v>192</v>
      </c>
      <c r="J30" s="3">
        <v>350</v>
      </c>
      <c r="K30" s="1" t="s">
        <v>32</v>
      </c>
      <c r="L30" s="1" t="s">
        <v>32</v>
      </c>
      <c r="M30" s="4">
        <v>0.21299999999999999</v>
      </c>
      <c r="N30" s="1" t="s">
        <v>1175</v>
      </c>
      <c r="O30" s="1" t="s">
        <v>248</v>
      </c>
      <c r="P30" s="2">
        <v>31889</v>
      </c>
      <c r="Q30" s="1" t="s">
        <v>30</v>
      </c>
      <c r="R30" s="1" t="s">
        <v>329</v>
      </c>
      <c r="S30" s="1" t="s">
        <v>32</v>
      </c>
      <c r="T30" s="1" t="s">
        <v>37</v>
      </c>
      <c r="U30" s="1" t="s">
        <v>37</v>
      </c>
      <c r="V30" s="1" t="s">
        <v>232</v>
      </c>
      <c r="W30" s="1" t="s">
        <v>289</v>
      </c>
      <c r="X30" s="1" t="s">
        <v>1176</v>
      </c>
      <c r="Y30" s="1" t="s">
        <v>1177</v>
      </c>
      <c r="Z30" s="1" t="s">
        <v>1178</v>
      </c>
      <c r="AA30" s="1" t="s">
        <v>1008</v>
      </c>
      <c r="AB30" s="1" t="s">
        <v>209</v>
      </c>
      <c r="AC30" s="1" t="s">
        <v>37</v>
      </c>
    </row>
    <row r="31" spans="1:29" x14ac:dyDescent="0.2">
      <c r="A31" s="1" t="s">
        <v>953</v>
      </c>
      <c r="B31" s="2">
        <v>31618</v>
      </c>
      <c r="C31" s="1" t="s">
        <v>1009</v>
      </c>
      <c r="D31" s="2">
        <v>31619</v>
      </c>
      <c r="E31" s="1" t="s">
        <v>1179</v>
      </c>
      <c r="F31" s="2">
        <v>31624</v>
      </c>
      <c r="G31" s="1" t="s">
        <v>64</v>
      </c>
      <c r="H31" s="1" t="s">
        <v>32</v>
      </c>
      <c r="I31" s="1" t="s">
        <v>30</v>
      </c>
      <c r="J31" s="3">
        <v>1450</v>
      </c>
      <c r="K31" s="1" t="s">
        <v>32</v>
      </c>
      <c r="L31" s="1" t="s">
        <v>32</v>
      </c>
      <c r="M31" s="4">
        <v>0.8839999999999999</v>
      </c>
      <c r="N31" s="1" t="s">
        <v>1180</v>
      </c>
      <c r="O31" s="1" t="s">
        <v>248</v>
      </c>
      <c r="P31" s="2">
        <v>31889</v>
      </c>
      <c r="Q31" s="1" t="s">
        <v>30</v>
      </c>
      <c r="R31" s="1" t="s">
        <v>157</v>
      </c>
      <c r="S31" s="1" t="s">
        <v>32</v>
      </c>
      <c r="T31" s="1" t="s">
        <v>37</v>
      </c>
      <c r="U31" s="1" t="s">
        <v>37</v>
      </c>
      <c r="V31" s="1" t="s">
        <v>216</v>
      </c>
      <c r="W31" s="1" t="s">
        <v>232</v>
      </c>
      <c r="X31" s="1" t="s">
        <v>1181</v>
      </c>
      <c r="Y31" s="1" t="s">
        <v>1182</v>
      </c>
      <c r="Z31" s="1" t="s">
        <v>1183</v>
      </c>
      <c r="AA31" s="1" t="s">
        <v>1184</v>
      </c>
      <c r="AB31" s="1" t="s">
        <v>209</v>
      </c>
      <c r="AC31" s="1" t="s">
        <v>37</v>
      </c>
    </row>
    <row r="32" spans="1:29" x14ac:dyDescent="0.2">
      <c r="A32" s="1" t="s">
        <v>953</v>
      </c>
      <c r="B32" s="2">
        <v>31671</v>
      </c>
      <c r="C32" s="1" t="s">
        <v>403</v>
      </c>
      <c r="D32" s="2">
        <v>31671</v>
      </c>
      <c r="E32" s="1" t="s">
        <v>250</v>
      </c>
      <c r="F32" s="2">
        <v>31675</v>
      </c>
      <c r="G32" s="1" t="s">
        <v>64</v>
      </c>
      <c r="H32" s="1" t="s">
        <v>32</v>
      </c>
      <c r="I32" s="1" t="s">
        <v>178</v>
      </c>
      <c r="J32" s="3">
        <v>1250</v>
      </c>
      <c r="K32" s="1" t="s">
        <v>1185</v>
      </c>
      <c r="L32" s="1" t="s">
        <v>376</v>
      </c>
      <c r="M32" s="4">
        <v>0.7619999999999999</v>
      </c>
      <c r="N32" s="1" t="s">
        <v>1186</v>
      </c>
      <c r="O32" s="1" t="s">
        <v>248</v>
      </c>
      <c r="P32" s="2">
        <v>31889</v>
      </c>
      <c r="Q32" s="1" t="s">
        <v>30</v>
      </c>
      <c r="R32" s="1" t="s">
        <v>1187</v>
      </c>
      <c r="S32" s="1" t="s">
        <v>32</v>
      </c>
      <c r="T32" s="1" t="s">
        <v>37</v>
      </c>
      <c r="U32" s="1" t="s">
        <v>37</v>
      </c>
      <c r="V32" s="1" t="s">
        <v>37</v>
      </c>
      <c r="W32" s="1" t="s">
        <v>37</v>
      </c>
      <c r="X32" s="1" t="s">
        <v>32</v>
      </c>
      <c r="Y32" s="1" t="s">
        <v>32</v>
      </c>
      <c r="Z32" s="1" t="s">
        <v>32</v>
      </c>
      <c r="AA32" s="1" t="s">
        <v>30</v>
      </c>
      <c r="AB32" s="1" t="s">
        <v>37</v>
      </c>
      <c r="AC32" s="1" t="s">
        <v>37</v>
      </c>
    </row>
    <row r="33" spans="1:29" x14ac:dyDescent="0.2">
      <c r="A33" s="1" t="s">
        <v>953</v>
      </c>
      <c r="B33" s="2">
        <v>31673</v>
      </c>
      <c r="C33" s="1" t="s">
        <v>48</v>
      </c>
      <c r="D33" s="2">
        <v>31673</v>
      </c>
      <c r="E33" s="1" t="s">
        <v>210</v>
      </c>
      <c r="F33" s="2">
        <v>31675</v>
      </c>
      <c r="G33" s="1" t="s">
        <v>31</v>
      </c>
      <c r="H33" s="1" t="s">
        <v>50</v>
      </c>
      <c r="I33" s="1" t="s">
        <v>374</v>
      </c>
      <c r="J33" s="3">
        <v>1050</v>
      </c>
      <c r="K33" s="1" t="s">
        <v>1185</v>
      </c>
      <c r="L33" s="1" t="s">
        <v>376</v>
      </c>
      <c r="M33" s="4">
        <v>0.64</v>
      </c>
      <c r="N33" s="1" t="s">
        <v>1188</v>
      </c>
      <c r="O33" s="1" t="s">
        <v>248</v>
      </c>
      <c r="P33" s="2">
        <v>31889</v>
      </c>
      <c r="Q33" s="1" t="s">
        <v>30</v>
      </c>
      <c r="R33" s="1" t="s">
        <v>935</v>
      </c>
      <c r="S33" s="1" t="s">
        <v>32</v>
      </c>
      <c r="T33" s="1" t="s">
        <v>37</v>
      </c>
      <c r="U33" s="1" t="s">
        <v>37</v>
      </c>
      <c r="V33" s="1" t="s">
        <v>37</v>
      </c>
      <c r="W33" s="1" t="s">
        <v>37</v>
      </c>
      <c r="X33" s="1" t="s">
        <v>32</v>
      </c>
      <c r="Y33" s="1" t="s">
        <v>32</v>
      </c>
      <c r="Z33" s="1" t="s">
        <v>32</v>
      </c>
      <c r="AA33" s="1" t="s">
        <v>30</v>
      </c>
      <c r="AB33" s="1" t="s">
        <v>37</v>
      </c>
      <c r="AC33" s="1" t="s">
        <v>37</v>
      </c>
    </row>
    <row r="34" spans="1:29" x14ac:dyDescent="0.2">
      <c r="A34" s="1" t="s">
        <v>953</v>
      </c>
      <c r="B34" s="2">
        <v>31679</v>
      </c>
      <c r="C34" s="1" t="s">
        <v>403</v>
      </c>
      <c r="D34" s="2">
        <v>31681</v>
      </c>
      <c r="E34" s="1" t="s">
        <v>742</v>
      </c>
      <c r="F34" s="2">
        <v>31681</v>
      </c>
      <c r="G34" s="1" t="s">
        <v>31</v>
      </c>
      <c r="H34" s="1" t="s">
        <v>650</v>
      </c>
      <c r="I34" s="1" t="s">
        <v>1189</v>
      </c>
      <c r="J34" s="3">
        <v>4780</v>
      </c>
      <c r="K34" s="1" t="s">
        <v>1190</v>
      </c>
      <c r="L34" s="1" t="s">
        <v>380</v>
      </c>
      <c r="M34" s="4">
        <v>2.915</v>
      </c>
      <c r="N34" s="1" t="s">
        <v>1191</v>
      </c>
      <c r="O34" s="1" t="s">
        <v>248</v>
      </c>
      <c r="P34" s="2">
        <v>31889</v>
      </c>
      <c r="Q34" s="1" t="s">
        <v>1192</v>
      </c>
      <c r="R34" s="1" t="s">
        <v>329</v>
      </c>
      <c r="S34" s="1" t="s">
        <v>32</v>
      </c>
      <c r="T34" s="1" t="s">
        <v>37</v>
      </c>
      <c r="U34" s="1" t="s">
        <v>37</v>
      </c>
      <c r="V34" s="1" t="s">
        <v>37</v>
      </c>
      <c r="W34" s="1" t="s">
        <v>37</v>
      </c>
      <c r="X34" s="1" t="s">
        <v>32</v>
      </c>
      <c r="Y34" s="1" t="s">
        <v>32</v>
      </c>
      <c r="Z34" s="1" t="s">
        <v>32</v>
      </c>
      <c r="AA34" s="1" t="s">
        <v>30</v>
      </c>
      <c r="AB34" s="1" t="s">
        <v>37</v>
      </c>
      <c r="AC34" s="1" t="s">
        <v>37</v>
      </c>
    </row>
    <row r="35" spans="1:29" x14ac:dyDescent="0.2">
      <c r="A35" s="1" t="s">
        <v>953</v>
      </c>
      <c r="B35" s="2">
        <v>31681</v>
      </c>
      <c r="C35" s="1" t="s">
        <v>49</v>
      </c>
      <c r="D35" s="2">
        <v>31682</v>
      </c>
      <c r="E35" s="1" t="s">
        <v>351</v>
      </c>
      <c r="F35" s="2">
        <v>31685</v>
      </c>
      <c r="G35" s="1" t="s">
        <v>31</v>
      </c>
      <c r="H35" s="1" t="s">
        <v>380</v>
      </c>
      <c r="I35" s="1" t="s">
        <v>1193</v>
      </c>
      <c r="J35" s="3">
        <v>3250</v>
      </c>
      <c r="K35" s="1" t="s">
        <v>1185</v>
      </c>
      <c r="L35" s="1" t="s">
        <v>380</v>
      </c>
      <c r="M35" s="4">
        <v>1.982</v>
      </c>
      <c r="N35" s="1" t="s">
        <v>1194</v>
      </c>
      <c r="O35" s="1" t="s">
        <v>248</v>
      </c>
      <c r="P35" s="2">
        <v>31889</v>
      </c>
      <c r="Q35" s="1" t="s">
        <v>1195</v>
      </c>
      <c r="R35" s="1" t="s">
        <v>189</v>
      </c>
      <c r="S35" s="1" t="s">
        <v>32</v>
      </c>
      <c r="T35" s="1" t="s">
        <v>37</v>
      </c>
      <c r="U35" s="1" t="s">
        <v>37</v>
      </c>
      <c r="V35" s="1" t="s">
        <v>37</v>
      </c>
      <c r="W35" s="1" t="s">
        <v>37</v>
      </c>
      <c r="X35" s="1" t="s">
        <v>32</v>
      </c>
      <c r="Y35" s="1" t="s">
        <v>32</v>
      </c>
      <c r="Z35" s="1" t="s">
        <v>32</v>
      </c>
      <c r="AA35" s="1" t="s">
        <v>30</v>
      </c>
      <c r="AB35" s="1" t="s">
        <v>37</v>
      </c>
      <c r="AC35" s="1" t="s">
        <v>37</v>
      </c>
    </row>
    <row r="36" spans="1:29" x14ac:dyDescent="0.2">
      <c r="A36" s="1" t="s">
        <v>953</v>
      </c>
      <c r="B36" s="2">
        <v>31686</v>
      </c>
      <c r="C36" s="1" t="s">
        <v>49</v>
      </c>
      <c r="D36" s="2">
        <v>31687</v>
      </c>
      <c r="E36" s="1" t="s">
        <v>372</v>
      </c>
      <c r="F36" s="2">
        <v>31688</v>
      </c>
      <c r="G36" s="1" t="s">
        <v>31</v>
      </c>
      <c r="H36" s="1" t="s">
        <v>32</v>
      </c>
      <c r="I36" s="1" t="s">
        <v>276</v>
      </c>
      <c r="J36" s="3">
        <v>910</v>
      </c>
      <c r="K36" s="1" t="s">
        <v>32</v>
      </c>
      <c r="L36" s="1" t="s">
        <v>32</v>
      </c>
      <c r="M36" s="4">
        <v>0.55500000000000005</v>
      </c>
      <c r="N36" s="1" t="s">
        <v>1196</v>
      </c>
      <c r="O36" s="1" t="s">
        <v>248</v>
      </c>
      <c r="P36" s="2">
        <v>31889</v>
      </c>
      <c r="Q36" s="1" t="s">
        <v>30</v>
      </c>
      <c r="R36" s="1" t="s">
        <v>1197</v>
      </c>
      <c r="S36" s="1" t="s">
        <v>32</v>
      </c>
      <c r="T36" s="1" t="s">
        <v>37</v>
      </c>
      <c r="U36" s="1" t="s">
        <v>37</v>
      </c>
      <c r="V36" s="1" t="s">
        <v>37</v>
      </c>
      <c r="W36" s="1" t="s">
        <v>37</v>
      </c>
      <c r="X36" s="1" t="s">
        <v>32</v>
      </c>
      <c r="Y36" s="1" t="s">
        <v>32</v>
      </c>
      <c r="Z36" s="1" t="s">
        <v>32</v>
      </c>
      <c r="AA36" s="1" t="s">
        <v>30</v>
      </c>
      <c r="AB36" s="1" t="s">
        <v>37</v>
      </c>
      <c r="AC36" s="1" t="s">
        <v>37</v>
      </c>
    </row>
    <row r="37" spans="1:29" x14ac:dyDescent="0.2">
      <c r="A37" s="1" t="s">
        <v>953</v>
      </c>
      <c r="B37" s="2">
        <v>31723</v>
      </c>
      <c r="C37" s="1" t="s">
        <v>49</v>
      </c>
      <c r="D37" s="2">
        <v>31723</v>
      </c>
      <c r="E37" s="1" t="s">
        <v>30</v>
      </c>
      <c r="F37" s="2">
        <v>31727</v>
      </c>
      <c r="G37" s="1" t="s">
        <v>31</v>
      </c>
      <c r="H37" s="1" t="s">
        <v>50</v>
      </c>
      <c r="I37" s="1" t="s">
        <v>816</v>
      </c>
      <c r="J37" s="3">
        <v>790</v>
      </c>
      <c r="K37" s="1" t="s">
        <v>32</v>
      </c>
      <c r="L37" s="1" t="s">
        <v>32</v>
      </c>
      <c r="M37" s="4">
        <v>0.48199999999999998</v>
      </c>
      <c r="N37" s="1" t="s">
        <v>1198</v>
      </c>
      <c r="O37" s="1" t="s">
        <v>248</v>
      </c>
      <c r="P37" s="2">
        <v>31785</v>
      </c>
      <c r="Q37" s="1" t="s">
        <v>1199</v>
      </c>
      <c r="R37" s="1" t="s">
        <v>911</v>
      </c>
      <c r="S37" s="1" t="s">
        <v>32</v>
      </c>
      <c r="T37" s="1" t="s">
        <v>37</v>
      </c>
      <c r="U37" s="1" t="s">
        <v>37</v>
      </c>
      <c r="V37" s="1" t="s">
        <v>37</v>
      </c>
      <c r="W37" s="1" t="s">
        <v>37</v>
      </c>
      <c r="X37" s="1" t="s">
        <v>37</v>
      </c>
      <c r="Y37" s="1" t="s">
        <v>37</v>
      </c>
      <c r="Z37" s="1" t="s">
        <v>37</v>
      </c>
      <c r="AA37" s="1" t="s">
        <v>30</v>
      </c>
      <c r="AB37" s="1" t="s">
        <v>37</v>
      </c>
      <c r="AC37" s="1" t="s">
        <v>37</v>
      </c>
    </row>
    <row r="38" spans="1:29" x14ac:dyDescent="0.2">
      <c r="A38" s="1" t="s">
        <v>953</v>
      </c>
      <c r="B38" s="2">
        <v>31745</v>
      </c>
      <c r="C38" s="1" t="s">
        <v>335</v>
      </c>
      <c r="D38" s="2">
        <v>31745</v>
      </c>
      <c r="E38" s="1" t="s">
        <v>128</v>
      </c>
      <c r="F38" s="2">
        <v>31746</v>
      </c>
      <c r="G38" s="1" t="s">
        <v>31</v>
      </c>
      <c r="H38" s="1" t="s">
        <v>1200</v>
      </c>
      <c r="I38" s="1" t="s">
        <v>1201</v>
      </c>
      <c r="J38" s="3">
        <v>2110</v>
      </c>
      <c r="K38" s="1" t="s">
        <v>32</v>
      </c>
      <c r="L38" s="1" t="s">
        <v>32</v>
      </c>
      <c r="M38" s="4">
        <v>1.2869999999999999</v>
      </c>
      <c r="N38" s="1" t="s">
        <v>1202</v>
      </c>
      <c r="O38" s="1" t="s">
        <v>248</v>
      </c>
      <c r="P38" s="2">
        <v>31785</v>
      </c>
      <c r="Q38" s="1" t="s">
        <v>1203</v>
      </c>
      <c r="R38" s="1" t="s">
        <v>104</v>
      </c>
      <c r="S38" s="1" t="s">
        <v>32</v>
      </c>
      <c r="T38" s="1" t="s">
        <v>37</v>
      </c>
      <c r="U38" s="1" t="s">
        <v>37</v>
      </c>
      <c r="V38" s="1" t="s">
        <v>37</v>
      </c>
      <c r="W38" s="1" t="s">
        <v>37</v>
      </c>
      <c r="X38" s="1" t="s">
        <v>37</v>
      </c>
      <c r="Y38" s="1" t="s">
        <v>37</v>
      </c>
      <c r="Z38" s="1" t="s">
        <v>37</v>
      </c>
      <c r="AA38" s="1" t="s">
        <v>30</v>
      </c>
      <c r="AB38" s="1" t="s">
        <v>37</v>
      </c>
      <c r="AC38" s="1" t="s">
        <v>37</v>
      </c>
    </row>
    <row r="39" spans="1:29" x14ac:dyDescent="0.2">
      <c r="A39" s="1" t="s">
        <v>953</v>
      </c>
      <c r="B39" s="2">
        <v>31751</v>
      </c>
      <c r="C39" s="1" t="s">
        <v>30</v>
      </c>
      <c r="D39" s="2">
        <v>31751</v>
      </c>
      <c r="E39" s="1" t="s">
        <v>30</v>
      </c>
      <c r="F39" s="2">
        <v>31752</v>
      </c>
      <c r="G39" s="1" t="s">
        <v>31</v>
      </c>
      <c r="H39" s="1" t="s">
        <v>717</v>
      </c>
      <c r="I39" s="1" t="s">
        <v>411</v>
      </c>
      <c r="J39" s="3">
        <v>810</v>
      </c>
      <c r="K39" s="1" t="s">
        <v>32</v>
      </c>
      <c r="L39" s="1" t="s">
        <v>32</v>
      </c>
      <c r="M39" s="4">
        <v>0.49399999999999999</v>
      </c>
      <c r="N39" s="1" t="s">
        <v>1204</v>
      </c>
      <c r="O39" s="1" t="s">
        <v>248</v>
      </c>
      <c r="P39" s="2">
        <v>31785</v>
      </c>
      <c r="Q39" s="1" t="s">
        <v>1205</v>
      </c>
      <c r="R39" s="1" t="s">
        <v>968</v>
      </c>
      <c r="S39" s="1" t="s">
        <v>32</v>
      </c>
      <c r="T39" s="1" t="s">
        <v>37</v>
      </c>
      <c r="U39" s="1" t="s">
        <v>37</v>
      </c>
      <c r="V39" s="1" t="s">
        <v>37</v>
      </c>
      <c r="W39" s="1" t="s">
        <v>37</v>
      </c>
      <c r="X39" s="1" t="s">
        <v>37</v>
      </c>
      <c r="Y39" s="1" t="s">
        <v>37</v>
      </c>
      <c r="Z39" s="1" t="s">
        <v>37</v>
      </c>
      <c r="AA39" s="1" t="s">
        <v>30</v>
      </c>
      <c r="AB39" s="1" t="s">
        <v>37</v>
      </c>
      <c r="AC39" s="1" t="s">
        <v>37</v>
      </c>
    </row>
    <row r="40" spans="1:29" x14ac:dyDescent="0.2">
      <c r="A40" s="1" t="s">
        <v>953</v>
      </c>
      <c r="B40" s="2">
        <v>31752</v>
      </c>
      <c r="C40" s="1" t="s">
        <v>264</v>
      </c>
      <c r="D40" s="2">
        <v>31752</v>
      </c>
      <c r="E40" s="1" t="s">
        <v>63</v>
      </c>
      <c r="F40" s="2">
        <v>31753</v>
      </c>
      <c r="G40" s="1" t="s">
        <v>31</v>
      </c>
      <c r="H40" s="1" t="s">
        <v>337</v>
      </c>
      <c r="I40" s="1" t="s">
        <v>178</v>
      </c>
      <c r="J40" s="3">
        <v>510</v>
      </c>
      <c r="K40" s="1" t="s">
        <v>32</v>
      </c>
      <c r="L40" s="1" t="s">
        <v>32</v>
      </c>
      <c r="M40" s="4">
        <v>0.311</v>
      </c>
      <c r="N40" s="1" t="s">
        <v>1206</v>
      </c>
      <c r="O40" s="1" t="s">
        <v>248</v>
      </c>
      <c r="P40" s="2">
        <v>31785</v>
      </c>
      <c r="Q40" s="1" t="s">
        <v>1207</v>
      </c>
      <c r="R40" s="1" t="s">
        <v>1208</v>
      </c>
      <c r="S40" s="1" t="s">
        <v>32</v>
      </c>
      <c r="T40" s="1" t="s">
        <v>37</v>
      </c>
      <c r="U40" s="1" t="s">
        <v>37</v>
      </c>
      <c r="V40" s="1" t="s">
        <v>37</v>
      </c>
      <c r="W40" s="1" t="s">
        <v>37</v>
      </c>
      <c r="X40" s="1" t="s">
        <v>37</v>
      </c>
      <c r="Y40" s="1" t="s">
        <v>37</v>
      </c>
      <c r="Z40" s="1" t="s">
        <v>37</v>
      </c>
      <c r="AA40" s="1" t="s">
        <v>30</v>
      </c>
      <c r="AB40" s="1" t="s">
        <v>37</v>
      </c>
      <c r="AC40" s="1" t="s">
        <v>37</v>
      </c>
    </row>
    <row r="41" spans="1:29" x14ac:dyDescent="0.2">
      <c r="A41" s="1" t="s">
        <v>953</v>
      </c>
      <c r="B41" s="2">
        <v>31764</v>
      </c>
      <c r="C41" s="1" t="s">
        <v>128</v>
      </c>
      <c r="D41" s="2">
        <v>31766</v>
      </c>
      <c r="E41" s="1" t="s">
        <v>627</v>
      </c>
      <c r="F41" s="2">
        <v>31766</v>
      </c>
      <c r="G41" s="1" t="s">
        <v>31</v>
      </c>
      <c r="H41" s="1" t="s">
        <v>1209</v>
      </c>
      <c r="I41" s="1" t="s">
        <v>1210</v>
      </c>
      <c r="J41" s="3">
        <v>2170</v>
      </c>
      <c r="K41" s="1" t="s">
        <v>32</v>
      </c>
      <c r="L41" s="1" t="s">
        <v>32</v>
      </c>
      <c r="M41" s="4">
        <v>1.323</v>
      </c>
      <c r="N41" s="1" t="s">
        <v>1211</v>
      </c>
      <c r="O41" s="1" t="s">
        <v>248</v>
      </c>
      <c r="P41" s="2">
        <v>31785</v>
      </c>
      <c r="Q41" s="1" t="s">
        <v>1212</v>
      </c>
      <c r="R41" s="1" t="s">
        <v>1213</v>
      </c>
      <c r="S41" s="1" t="s">
        <v>32</v>
      </c>
      <c r="T41" s="1" t="s">
        <v>37</v>
      </c>
      <c r="U41" s="1" t="s">
        <v>37</v>
      </c>
      <c r="V41" s="1" t="s">
        <v>37</v>
      </c>
      <c r="W41" s="1" t="s">
        <v>37</v>
      </c>
      <c r="X41" s="1" t="s">
        <v>37</v>
      </c>
      <c r="Y41" s="1" t="s">
        <v>37</v>
      </c>
      <c r="Z41" s="1" t="s">
        <v>37</v>
      </c>
      <c r="AA41" s="1" t="s">
        <v>30</v>
      </c>
      <c r="AB41" s="1" t="s">
        <v>37</v>
      </c>
      <c r="AC41" s="1" t="s">
        <v>1214</v>
      </c>
    </row>
    <row r="42" spans="1:29" x14ac:dyDescent="0.2">
      <c r="A42" s="1" t="s">
        <v>953</v>
      </c>
      <c r="B42" s="2">
        <v>31768</v>
      </c>
      <c r="C42" s="1" t="s">
        <v>48</v>
      </c>
      <c r="D42" s="2">
        <v>31768</v>
      </c>
      <c r="E42" s="1" t="s">
        <v>190</v>
      </c>
      <c r="F42" s="2">
        <v>31769</v>
      </c>
      <c r="G42" s="1" t="s">
        <v>31</v>
      </c>
      <c r="H42" s="1" t="s">
        <v>366</v>
      </c>
      <c r="I42" s="1" t="s">
        <v>1215</v>
      </c>
      <c r="J42" s="3">
        <v>1170</v>
      </c>
      <c r="K42" s="1" t="s">
        <v>32</v>
      </c>
      <c r="L42" s="1" t="s">
        <v>32</v>
      </c>
      <c r="M42" s="4">
        <v>0.71299999999999997</v>
      </c>
      <c r="N42" s="1" t="s">
        <v>1216</v>
      </c>
      <c r="O42" s="1" t="s">
        <v>248</v>
      </c>
      <c r="P42" s="2">
        <v>31785</v>
      </c>
      <c r="Q42" s="1" t="s">
        <v>1217</v>
      </c>
      <c r="R42" s="1" t="s">
        <v>609</v>
      </c>
      <c r="S42" s="1" t="s">
        <v>32</v>
      </c>
      <c r="T42" s="1" t="s">
        <v>37</v>
      </c>
      <c r="U42" s="1" t="s">
        <v>37</v>
      </c>
      <c r="V42" s="1" t="s">
        <v>37</v>
      </c>
      <c r="W42" s="1" t="s">
        <v>37</v>
      </c>
      <c r="X42" s="1" t="s">
        <v>37</v>
      </c>
      <c r="Y42" s="1" t="s">
        <v>37</v>
      </c>
      <c r="Z42" s="1" t="s">
        <v>37</v>
      </c>
      <c r="AA42" s="1" t="s">
        <v>30</v>
      </c>
      <c r="AB42" s="1" t="s">
        <v>37</v>
      </c>
      <c r="AC42" s="1" t="s">
        <v>37</v>
      </c>
    </row>
    <row r="43" spans="1:29" x14ac:dyDescent="0.2">
      <c r="A43" s="1" t="s">
        <v>953</v>
      </c>
      <c r="B43" s="2">
        <v>31778</v>
      </c>
      <c r="C43" s="1" t="s">
        <v>30</v>
      </c>
      <c r="D43" s="2">
        <v>31778</v>
      </c>
      <c r="E43" s="1" t="s">
        <v>30</v>
      </c>
      <c r="F43" s="2">
        <v>31779</v>
      </c>
      <c r="G43" s="1" t="s">
        <v>31</v>
      </c>
      <c r="H43" s="1" t="s">
        <v>387</v>
      </c>
      <c r="I43" s="1" t="s">
        <v>1218</v>
      </c>
      <c r="J43" s="3">
        <v>2020</v>
      </c>
      <c r="K43" s="1" t="s">
        <v>32</v>
      </c>
      <c r="L43" s="1" t="s">
        <v>32</v>
      </c>
      <c r="M43" s="4">
        <v>1.232</v>
      </c>
      <c r="N43" s="1" t="s">
        <v>1219</v>
      </c>
      <c r="O43" s="1" t="s">
        <v>248</v>
      </c>
      <c r="P43" s="2">
        <v>31841</v>
      </c>
      <c r="Q43" s="1" t="s">
        <v>1220</v>
      </c>
      <c r="R43" s="1" t="s">
        <v>1221</v>
      </c>
      <c r="S43" s="1" t="s">
        <v>32</v>
      </c>
      <c r="T43" s="1" t="s">
        <v>37</v>
      </c>
      <c r="U43" s="1" t="s">
        <v>37</v>
      </c>
      <c r="V43" s="1" t="s">
        <v>37</v>
      </c>
      <c r="W43" s="1" t="s">
        <v>37</v>
      </c>
      <c r="X43" s="1" t="s">
        <v>37</v>
      </c>
      <c r="Y43" s="1" t="s">
        <v>37</v>
      </c>
      <c r="Z43" s="1" t="s">
        <v>37</v>
      </c>
      <c r="AA43" s="1" t="s">
        <v>30</v>
      </c>
      <c r="AB43" s="1" t="s">
        <v>37</v>
      </c>
      <c r="AC43" s="1" t="s">
        <v>37</v>
      </c>
    </row>
    <row r="44" spans="1:29" x14ac:dyDescent="0.2">
      <c r="A44" s="1" t="s">
        <v>953</v>
      </c>
      <c r="B44" s="2">
        <v>31780</v>
      </c>
      <c r="C44" s="1" t="s">
        <v>30</v>
      </c>
      <c r="D44" s="2">
        <v>31780</v>
      </c>
      <c r="E44" s="1" t="s">
        <v>30</v>
      </c>
      <c r="F44" s="2">
        <v>31782</v>
      </c>
      <c r="G44" s="1" t="s">
        <v>31</v>
      </c>
      <c r="H44" s="1" t="s">
        <v>1222</v>
      </c>
      <c r="I44" s="1" t="s">
        <v>1223</v>
      </c>
      <c r="J44" s="3">
        <v>0</v>
      </c>
      <c r="K44" s="1" t="s">
        <v>32</v>
      </c>
      <c r="L44" s="1" t="s">
        <v>32</v>
      </c>
      <c r="M44" s="4">
        <v>0</v>
      </c>
      <c r="N44" s="1" t="s">
        <v>1224</v>
      </c>
      <c r="O44" s="1" t="s">
        <v>248</v>
      </c>
      <c r="P44" s="2">
        <v>31841</v>
      </c>
      <c r="Q44" s="1" t="s">
        <v>530</v>
      </c>
      <c r="R44" s="1" t="s">
        <v>745</v>
      </c>
      <c r="S44" s="1" t="s">
        <v>32</v>
      </c>
      <c r="T44" s="1" t="s">
        <v>37</v>
      </c>
      <c r="U44" s="1" t="s">
        <v>37</v>
      </c>
      <c r="V44" s="1" t="s">
        <v>37</v>
      </c>
      <c r="W44" s="1" t="s">
        <v>37</v>
      </c>
      <c r="X44" s="1" t="s">
        <v>37</v>
      </c>
      <c r="Y44" s="1" t="s">
        <v>37</v>
      </c>
      <c r="Z44" s="1" t="s">
        <v>37</v>
      </c>
      <c r="AA44" s="1" t="s">
        <v>30</v>
      </c>
      <c r="AB44" s="1" t="s">
        <v>37</v>
      </c>
      <c r="AC44" s="1" t="s">
        <v>37</v>
      </c>
    </row>
    <row r="45" spans="1:29" x14ac:dyDescent="0.2">
      <c r="A45" s="1" t="s">
        <v>953</v>
      </c>
      <c r="B45" s="2">
        <v>31783</v>
      </c>
      <c r="C45" s="1" t="s">
        <v>1009</v>
      </c>
      <c r="D45" s="2">
        <v>31783</v>
      </c>
      <c r="E45" s="1" t="s">
        <v>30</v>
      </c>
      <c r="F45" s="2">
        <v>31785</v>
      </c>
      <c r="G45" s="1" t="s">
        <v>31</v>
      </c>
      <c r="H45" s="1" t="s">
        <v>366</v>
      </c>
      <c r="I45" s="1" t="s">
        <v>1225</v>
      </c>
      <c r="J45" s="3">
        <v>820</v>
      </c>
      <c r="K45" s="1" t="s">
        <v>32</v>
      </c>
      <c r="L45" s="1" t="s">
        <v>32</v>
      </c>
      <c r="M45" s="4">
        <v>0.5</v>
      </c>
      <c r="N45" s="1" t="s">
        <v>1226</v>
      </c>
      <c r="O45" s="1" t="s">
        <v>248</v>
      </c>
      <c r="P45" s="2">
        <v>31841</v>
      </c>
      <c r="Q45" s="1" t="s">
        <v>1227</v>
      </c>
      <c r="R45" s="1" t="s">
        <v>485</v>
      </c>
      <c r="S45" s="1" t="s">
        <v>32</v>
      </c>
      <c r="T45" s="1" t="s">
        <v>37</v>
      </c>
      <c r="U45" s="1" t="s">
        <v>37</v>
      </c>
      <c r="V45" s="1" t="s">
        <v>37</v>
      </c>
      <c r="W45" s="1" t="s">
        <v>37</v>
      </c>
      <c r="X45" s="1" t="s">
        <v>37</v>
      </c>
      <c r="Y45" s="1" t="s">
        <v>37</v>
      </c>
      <c r="Z45" s="1" t="s">
        <v>37</v>
      </c>
      <c r="AA45" s="1" t="s">
        <v>30</v>
      </c>
      <c r="AB45" s="1" t="s">
        <v>37</v>
      </c>
      <c r="AC45" s="1" t="s">
        <v>37</v>
      </c>
    </row>
    <row r="46" spans="1:29" x14ac:dyDescent="0.2">
      <c r="A46" s="1" t="s">
        <v>953</v>
      </c>
      <c r="B46" s="2">
        <v>31801</v>
      </c>
      <c r="C46" s="1" t="s">
        <v>211</v>
      </c>
      <c r="D46" s="2">
        <v>31801</v>
      </c>
      <c r="E46" s="1" t="s">
        <v>63</v>
      </c>
      <c r="F46" s="2">
        <v>31803</v>
      </c>
      <c r="G46" s="1" t="s">
        <v>31</v>
      </c>
      <c r="H46" s="1" t="s">
        <v>1228</v>
      </c>
      <c r="I46" s="1" t="s">
        <v>1229</v>
      </c>
      <c r="J46" s="3">
        <v>2600</v>
      </c>
      <c r="K46" s="1" t="s">
        <v>32</v>
      </c>
      <c r="L46" s="1" t="s">
        <v>32</v>
      </c>
      <c r="M46" s="4">
        <v>1.585</v>
      </c>
      <c r="N46" s="1" t="s">
        <v>1230</v>
      </c>
      <c r="O46" s="1" t="s">
        <v>248</v>
      </c>
      <c r="P46" s="2">
        <v>31841</v>
      </c>
      <c r="Q46" s="1" t="s">
        <v>1231</v>
      </c>
      <c r="R46" s="1" t="s">
        <v>885</v>
      </c>
      <c r="S46" s="1" t="s">
        <v>32</v>
      </c>
      <c r="T46" s="1" t="s">
        <v>37</v>
      </c>
      <c r="U46" s="1" t="s">
        <v>37</v>
      </c>
      <c r="V46" s="1" t="s">
        <v>37</v>
      </c>
      <c r="W46" s="1" t="s">
        <v>37</v>
      </c>
      <c r="X46" s="1" t="s">
        <v>37</v>
      </c>
      <c r="Y46" s="1" t="s">
        <v>37</v>
      </c>
      <c r="Z46" s="1" t="s">
        <v>37</v>
      </c>
      <c r="AA46" s="1" t="s">
        <v>30</v>
      </c>
      <c r="AB46" s="1" t="s">
        <v>37</v>
      </c>
      <c r="AC46" s="1" t="s">
        <v>37</v>
      </c>
    </row>
    <row r="47" spans="1:29" x14ac:dyDescent="0.2">
      <c r="A47" s="1" t="s">
        <v>953</v>
      </c>
      <c r="B47" s="2">
        <v>31804</v>
      </c>
      <c r="C47" s="1" t="s">
        <v>264</v>
      </c>
      <c r="D47" s="2">
        <v>31805</v>
      </c>
      <c r="E47" s="1" t="s">
        <v>128</v>
      </c>
      <c r="F47" s="2">
        <v>31805</v>
      </c>
      <c r="G47" s="1" t="s">
        <v>31</v>
      </c>
      <c r="H47" s="1" t="s">
        <v>1232</v>
      </c>
      <c r="I47" s="1" t="s">
        <v>1233</v>
      </c>
      <c r="J47" s="3">
        <v>0</v>
      </c>
      <c r="K47" s="1" t="s">
        <v>32</v>
      </c>
      <c r="L47" s="1" t="s">
        <v>32</v>
      </c>
      <c r="M47" s="4">
        <v>0</v>
      </c>
      <c r="N47" s="1" t="s">
        <v>1234</v>
      </c>
      <c r="O47" s="1" t="s">
        <v>248</v>
      </c>
      <c r="P47" s="2">
        <v>31841</v>
      </c>
      <c r="Q47" s="1" t="s">
        <v>1235</v>
      </c>
      <c r="R47" s="1" t="s">
        <v>40</v>
      </c>
      <c r="S47" s="1" t="s">
        <v>32</v>
      </c>
      <c r="T47" s="1" t="s">
        <v>37</v>
      </c>
      <c r="U47" s="1" t="s">
        <v>37</v>
      </c>
      <c r="V47" s="1" t="s">
        <v>37</v>
      </c>
      <c r="W47" s="1" t="s">
        <v>37</v>
      </c>
      <c r="X47" s="1" t="s">
        <v>37</v>
      </c>
      <c r="Y47" s="1" t="s">
        <v>37</v>
      </c>
      <c r="Z47" s="1" t="s">
        <v>37</v>
      </c>
      <c r="AA47" s="1" t="s">
        <v>30</v>
      </c>
      <c r="AB47" s="1" t="s">
        <v>37</v>
      </c>
      <c r="AC47" s="1" t="s">
        <v>37</v>
      </c>
    </row>
    <row r="48" spans="1:29" x14ac:dyDescent="0.2">
      <c r="A48" s="1" t="s">
        <v>953</v>
      </c>
      <c r="B48" s="2">
        <v>31810</v>
      </c>
      <c r="C48" s="1" t="s">
        <v>1009</v>
      </c>
      <c r="D48" s="2">
        <v>31810</v>
      </c>
      <c r="E48" s="1" t="s">
        <v>30</v>
      </c>
      <c r="F48" s="2">
        <v>31814</v>
      </c>
      <c r="G48" s="1" t="s">
        <v>31</v>
      </c>
      <c r="H48" s="1" t="s">
        <v>1236</v>
      </c>
      <c r="I48" s="1" t="s">
        <v>1237</v>
      </c>
      <c r="J48" s="3">
        <v>1425</v>
      </c>
      <c r="K48" s="1" t="s">
        <v>32</v>
      </c>
      <c r="L48" s="1" t="s">
        <v>32</v>
      </c>
      <c r="M48" s="4">
        <v>0.86899999999999999</v>
      </c>
      <c r="N48" s="1" t="s">
        <v>1238</v>
      </c>
      <c r="O48" s="1" t="s">
        <v>248</v>
      </c>
      <c r="P48" s="2">
        <v>31841</v>
      </c>
      <c r="Q48" s="1" t="s">
        <v>1239</v>
      </c>
      <c r="R48" s="1" t="s">
        <v>501</v>
      </c>
      <c r="S48" s="1" t="s">
        <v>32</v>
      </c>
      <c r="T48" s="1" t="s">
        <v>37</v>
      </c>
      <c r="U48" s="1" t="s">
        <v>37</v>
      </c>
      <c r="V48" s="1" t="s">
        <v>37</v>
      </c>
      <c r="W48" s="1" t="s">
        <v>37</v>
      </c>
      <c r="X48" s="1" t="s">
        <v>37</v>
      </c>
      <c r="Y48" s="1" t="s">
        <v>37</v>
      </c>
      <c r="Z48" s="1" t="s">
        <v>37</v>
      </c>
      <c r="AA48" s="1" t="s">
        <v>30</v>
      </c>
      <c r="AB48" s="1" t="s">
        <v>37</v>
      </c>
      <c r="AC48" s="1" t="s">
        <v>37</v>
      </c>
    </row>
    <row r="49" spans="1:29" x14ac:dyDescent="0.2">
      <c r="A49" s="1" t="s">
        <v>953</v>
      </c>
      <c r="B49" s="2">
        <v>31819</v>
      </c>
      <c r="C49" s="1" t="s">
        <v>1020</v>
      </c>
      <c r="D49" s="2">
        <v>31819</v>
      </c>
      <c r="E49" s="1" t="s">
        <v>30</v>
      </c>
      <c r="F49" s="2">
        <v>31819</v>
      </c>
      <c r="G49" s="1" t="s">
        <v>31</v>
      </c>
      <c r="H49" s="1" t="s">
        <v>83</v>
      </c>
      <c r="I49" s="1" t="s">
        <v>51</v>
      </c>
      <c r="J49" s="3">
        <v>1430</v>
      </c>
      <c r="K49" s="1" t="s">
        <v>32</v>
      </c>
      <c r="L49" s="1" t="s">
        <v>32</v>
      </c>
      <c r="M49" s="4">
        <v>0.872</v>
      </c>
      <c r="N49" s="1" t="s">
        <v>1240</v>
      </c>
      <c r="O49" s="1" t="s">
        <v>248</v>
      </c>
      <c r="P49" s="2">
        <v>31841</v>
      </c>
      <c r="Q49" s="1" t="s">
        <v>1241</v>
      </c>
      <c r="R49" s="1" t="s">
        <v>70</v>
      </c>
      <c r="S49" s="1" t="s">
        <v>32</v>
      </c>
      <c r="T49" s="1" t="s">
        <v>37</v>
      </c>
      <c r="U49" s="1" t="s">
        <v>37</v>
      </c>
      <c r="V49" s="1" t="s">
        <v>37</v>
      </c>
      <c r="W49" s="1" t="s">
        <v>37</v>
      </c>
      <c r="X49" s="1" t="s">
        <v>37</v>
      </c>
      <c r="Y49" s="1" t="s">
        <v>37</v>
      </c>
      <c r="Z49" s="1" t="s">
        <v>37</v>
      </c>
      <c r="AA49" s="1" t="s">
        <v>30</v>
      </c>
      <c r="AB49" s="1" t="s">
        <v>37</v>
      </c>
      <c r="AC49" s="1" t="s">
        <v>37</v>
      </c>
    </row>
    <row r="50" spans="1:29" x14ac:dyDescent="0.2">
      <c r="A50" s="1" t="s">
        <v>953</v>
      </c>
      <c r="B50" s="2">
        <v>31820</v>
      </c>
      <c r="C50" s="1" t="s">
        <v>49</v>
      </c>
      <c r="D50" s="2">
        <v>31821</v>
      </c>
      <c r="E50" s="1" t="s">
        <v>210</v>
      </c>
      <c r="F50" s="2">
        <v>31822</v>
      </c>
      <c r="G50" s="1" t="s">
        <v>31</v>
      </c>
      <c r="H50" s="1" t="s">
        <v>1242</v>
      </c>
      <c r="I50" s="1" t="s">
        <v>1243</v>
      </c>
      <c r="J50" s="3">
        <v>12600</v>
      </c>
      <c r="K50" s="1" t="s">
        <v>32</v>
      </c>
      <c r="L50" s="1" t="s">
        <v>32</v>
      </c>
      <c r="M50" s="4">
        <v>7.6829999999999998</v>
      </c>
      <c r="N50" s="1" t="s">
        <v>1244</v>
      </c>
      <c r="O50" s="1" t="s">
        <v>248</v>
      </c>
      <c r="P50" s="2">
        <v>31841</v>
      </c>
      <c r="Q50" s="1" t="s">
        <v>1245</v>
      </c>
      <c r="R50" s="1" t="s">
        <v>952</v>
      </c>
      <c r="S50" s="1" t="s">
        <v>32</v>
      </c>
      <c r="T50" s="1" t="s">
        <v>37</v>
      </c>
      <c r="U50" s="1" t="s">
        <v>37</v>
      </c>
      <c r="V50" s="1" t="s">
        <v>37</v>
      </c>
      <c r="W50" s="1" t="s">
        <v>37</v>
      </c>
      <c r="X50" s="1" t="s">
        <v>37</v>
      </c>
      <c r="Y50" s="1" t="s">
        <v>37</v>
      </c>
      <c r="Z50" s="1" t="s">
        <v>37</v>
      </c>
      <c r="AA50" s="1" t="s">
        <v>30</v>
      </c>
      <c r="AB50" s="1" t="s">
        <v>37</v>
      </c>
      <c r="AC50" s="1" t="s">
        <v>37</v>
      </c>
    </row>
    <row r="51" spans="1:29" x14ac:dyDescent="0.2">
      <c r="A51" s="1" t="s">
        <v>953</v>
      </c>
      <c r="B51" s="2">
        <v>31823</v>
      </c>
      <c r="C51" s="1" t="s">
        <v>30</v>
      </c>
      <c r="D51" s="2">
        <v>31823</v>
      </c>
      <c r="E51" s="1" t="s">
        <v>30</v>
      </c>
      <c r="F51" s="2">
        <v>31824</v>
      </c>
      <c r="G51" s="1" t="s">
        <v>31</v>
      </c>
      <c r="H51" s="1" t="s">
        <v>1246</v>
      </c>
      <c r="I51" s="1" t="s">
        <v>1247</v>
      </c>
      <c r="J51" s="3">
        <v>2500</v>
      </c>
      <c r="K51" s="1" t="s">
        <v>32</v>
      </c>
      <c r="L51" s="1" t="s">
        <v>32</v>
      </c>
      <c r="M51" s="4">
        <v>1.5239999999999998</v>
      </c>
      <c r="N51" s="1" t="s">
        <v>1248</v>
      </c>
      <c r="O51" s="1" t="s">
        <v>248</v>
      </c>
      <c r="P51" s="2">
        <v>31841</v>
      </c>
      <c r="Q51" s="1" t="s">
        <v>1249</v>
      </c>
      <c r="R51" s="1" t="s">
        <v>470</v>
      </c>
      <c r="S51" s="1" t="s">
        <v>32</v>
      </c>
      <c r="T51" s="1" t="s">
        <v>37</v>
      </c>
      <c r="U51" s="1" t="s">
        <v>37</v>
      </c>
      <c r="V51" s="1" t="s">
        <v>37</v>
      </c>
      <c r="W51" s="1" t="s">
        <v>37</v>
      </c>
      <c r="X51" s="1" t="s">
        <v>37</v>
      </c>
      <c r="Y51" s="1" t="s">
        <v>37</v>
      </c>
      <c r="Z51" s="1" t="s">
        <v>37</v>
      </c>
      <c r="AA51" s="1" t="s">
        <v>30</v>
      </c>
      <c r="AB51" s="1" t="s">
        <v>37</v>
      </c>
      <c r="AC51" s="1" t="s">
        <v>37</v>
      </c>
    </row>
    <row r="52" spans="1:29" x14ac:dyDescent="0.2">
      <c r="A52" s="1" t="s">
        <v>953</v>
      </c>
      <c r="B52" s="2">
        <v>31831</v>
      </c>
      <c r="C52" s="1" t="s">
        <v>627</v>
      </c>
      <c r="D52" s="2">
        <v>31831</v>
      </c>
      <c r="E52" s="1" t="s">
        <v>302</v>
      </c>
      <c r="F52" s="2">
        <v>31834</v>
      </c>
      <c r="G52" s="1" t="s">
        <v>31</v>
      </c>
      <c r="H52" s="1" t="s">
        <v>1250</v>
      </c>
      <c r="I52" s="1" t="s">
        <v>1251</v>
      </c>
      <c r="J52" s="3">
        <v>3350</v>
      </c>
      <c r="K52" s="1" t="s">
        <v>32</v>
      </c>
      <c r="L52" s="1" t="s">
        <v>32</v>
      </c>
      <c r="M52" s="4">
        <v>2.0429999999999997</v>
      </c>
      <c r="N52" s="1" t="s">
        <v>1252</v>
      </c>
      <c r="O52" s="1" t="s">
        <v>248</v>
      </c>
      <c r="P52" s="2">
        <v>31889</v>
      </c>
      <c r="Q52" s="1" t="s">
        <v>364</v>
      </c>
      <c r="R52" s="1" t="s">
        <v>1253</v>
      </c>
      <c r="S52" s="1" t="s">
        <v>32</v>
      </c>
      <c r="T52" s="1" t="s">
        <v>37</v>
      </c>
      <c r="U52" s="1" t="s">
        <v>37</v>
      </c>
      <c r="V52" s="1" t="s">
        <v>37</v>
      </c>
      <c r="W52" s="1" t="s">
        <v>37</v>
      </c>
      <c r="X52" s="1" t="s">
        <v>37</v>
      </c>
      <c r="Y52" s="1" t="s">
        <v>37</v>
      </c>
      <c r="Z52" s="1" t="s">
        <v>37</v>
      </c>
      <c r="AA52" s="1" t="s">
        <v>30</v>
      </c>
      <c r="AB52" s="1" t="s">
        <v>37</v>
      </c>
      <c r="AC52" s="1" t="s">
        <v>37</v>
      </c>
    </row>
    <row r="53" spans="1:29" x14ac:dyDescent="0.2">
      <c r="A53" s="1" t="s">
        <v>953</v>
      </c>
      <c r="B53" s="2">
        <v>31841</v>
      </c>
      <c r="C53" s="1" t="s">
        <v>30</v>
      </c>
      <c r="D53" s="2">
        <v>31841</v>
      </c>
      <c r="E53" s="1" t="s">
        <v>30</v>
      </c>
      <c r="F53" s="2">
        <v>31842</v>
      </c>
      <c r="G53" s="1" t="s">
        <v>357</v>
      </c>
      <c r="H53" s="1" t="s">
        <v>717</v>
      </c>
      <c r="I53" s="1" t="s">
        <v>1254</v>
      </c>
      <c r="J53" s="3">
        <v>1850</v>
      </c>
      <c r="K53" s="1" t="s">
        <v>32</v>
      </c>
      <c r="L53" s="1" t="s">
        <v>32</v>
      </c>
      <c r="M53" s="4">
        <v>1.1279999999999999</v>
      </c>
      <c r="N53" s="1" t="s">
        <v>1255</v>
      </c>
      <c r="O53" s="1" t="s">
        <v>248</v>
      </c>
      <c r="P53" s="2">
        <v>31889</v>
      </c>
      <c r="Q53" s="1" t="s">
        <v>1256</v>
      </c>
      <c r="R53" s="1" t="s">
        <v>1257</v>
      </c>
      <c r="S53" s="1" t="s">
        <v>32</v>
      </c>
      <c r="T53" s="1" t="s">
        <v>37</v>
      </c>
      <c r="U53" s="1" t="s">
        <v>37</v>
      </c>
      <c r="V53" s="1" t="s">
        <v>37</v>
      </c>
      <c r="W53" s="1" t="s">
        <v>37</v>
      </c>
      <c r="X53" s="1" t="s">
        <v>37</v>
      </c>
      <c r="Y53" s="1" t="s">
        <v>37</v>
      </c>
      <c r="Z53" s="1" t="s">
        <v>37</v>
      </c>
      <c r="AA53" s="1" t="s">
        <v>30</v>
      </c>
      <c r="AB53" s="1" t="s">
        <v>37</v>
      </c>
      <c r="AC53" s="1" t="s">
        <v>37</v>
      </c>
    </row>
    <row r="54" spans="1:29" x14ac:dyDescent="0.2">
      <c r="A54" s="1" t="s">
        <v>953</v>
      </c>
      <c r="B54" s="2">
        <v>31846</v>
      </c>
      <c r="C54" s="1" t="s">
        <v>191</v>
      </c>
      <c r="D54" s="2">
        <v>31847</v>
      </c>
      <c r="E54" s="1" t="s">
        <v>336</v>
      </c>
      <c r="F54" s="2">
        <v>31847</v>
      </c>
      <c r="G54" s="1" t="s">
        <v>31</v>
      </c>
      <c r="H54" s="1" t="s">
        <v>483</v>
      </c>
      <c r="I54" s="1" t="s">
        <v>764</v>
      </c>
      <c r="J54" s="3">
        <v>1300</v>
      </c>
      <c r="K54" s="1" t="s">
        <v>32</v>
      </c>
      <c r="L54" s="1" t="s">
        <v>32</v>
      </c>
      <c r="M54" s="4">
        <v>0.79299999999999993</v>
      </c>
      <c r="N54" s="1" t="s">
        <v>1258</v>
      </c>
      <c r="O54" s="1" t="s">
        <v>248</v>
      </c>
      <c r="P54" s="2">
        <v>31889</v>
      </c>
      <c r="Q54" s="1" t="s">
        <v>1239</v>
      </c>
      <c r="R54" s="1" t="s">
        <v>1259</v>
      </c>
      <c r="S54" s="1" t="s">
        <v>32</v>
      </c>
      <c r="T54" s="1" t="s">
        <v>37</v>
      </c>
      <c r="U54" s="1" t="s">
        <v>37</v>
      </c>
      <c r="V54" s="1" t="s">
        <v>37</v>
      </c>
      <c r="W54" s="1" t="s">
        <v>37</v>
      </c>
      <c r="X54" s="1" t="s">
        <v>37</v>
      </c>
      <c r="Y54" s="1" t="s">
        <v>37</v>
      </c>
      <c r="Z54" s="1" t="s">
        <v>37</v>
      </c>
      <c r="AA54" s="1" t="s">
        <v>30</v>
      </c>
      <c r="AB54" s="1" t="s">
        <v>37</v>
      </c>
      <c r="AC54" s="1" t="s">
        <v>37</v>
      </c>
    </row>
    <row r="55" spans="1:29" x14ac:dyDescent="0.2">
      <c r="A55" s="1" t="s">
        <v>953</v>
      </c>
      <c r="B55" s="2">
        <v>31848</v>
      </c>
      <c r="C55" s="1" t="s">
        <v>30</v>
      </c>
      <c r="D55" s="2">
        <v>31848</v>
      </c>
      <c r="E55" s="1" t="s">
        <v>30</v>
      </c>
      <c r="F55" s="2">
        <v>31849</v>
      </c>
      <c r="G55" s="1" t="s">
        <v>31</v>
      </c>
      <c r="H55" s="1" t="s">
        <v>527</v>
      </c>
      <c r="I55" s="1" t="s">
        <v>1260</v>
      </c>
      <c r="J55" s="3">
        <v>5300</v>
      </c>
      <c r="K55" s="1" t="s">
        <v>32</v>
      </c>
      <c r="L55" s="1" t="s">
        <v>32</v>
      </c>
      <c r="M55" s="4">
        <v>3.2319999999999998</v>
      </c>
      <c r="N55" s="1" t="s">
        <v>1261</v>
      </c>
      <c r="O55" s="1" t="s">
        <v>248</v>
      </c>
      <c r="P55" s="2">
        <v>31889</v>
      </c>
      <c r="Q55" s="1" t="s">
        <v>1262</v>
      </c>
      <c r="R55" s="1" t="s">
        <v>1263</v>
      </c>
      <c r="S55" s="1" t="s">
        <v>32</v>
      </c>
      <c r="T55" s="1" t="s">
        <v>37</v>
      </c>
      <c r="U55" s="1" t="s">
        <v>37</v>
      </c>
      <c r="V55" s="1" t="s">
        <v>37</v>
      </c>
      <c r="W55" s="1" t="s">
        <v>37</v>
      </c>
      <c r="X55" s="1" t="s">
        <v>37</v>
      </c>
      <c r="Y55" s="1" t="s">
        <v>37</v>
      </c>
      <c r="Z55" s="1" t="s">
        <v>37</v>
      </c>
      <c r="AA55" s="1" t="s">
        <v>30</v>
      </c>
      <c r="AB55" s="1" t="s">
        <v>37</v>
      </c>
      <c r="AC55" s="1" t="s">
        <v>37</v>
      </c>
    </row>
    <row r="56" spans="1:29" x14ac:dyDescent="0.2">
      <c r="A56" s="1" t="s">
        <v>953</v>
      </c>
      <c r="B56" s="2">
        <v>31850</v>
      </c>
      <c r="C56" s="1" t="s">
        <v>30</v>
      </c>
      <c r="D56" s="2">
        <v>31850</v>
      </c>
      <c r="E56" s="1" t="s">
        <v>30</v>
      </c>
      <c r="F56" s="2">
        <v>31852</v>
      </c>
      <c r="G56" s="1" t="s">
        <v>31</v>
      </c>
      <c r="H56" s="1" t="s">
        <v>193</v>
      </c>
      <c r="I56" s="1" t="s">
        <v>1264</v>
      </c>
      <c r="J56" s="3">
        <v>1530</v>
      </c>
      <c r="K56" s="1" t="s">
        <v>32</v>
      </c>
      <c r="L56" s="1" t="s">
        <v>32</v>
      </c>
      <c r="M56" s="4">
        <v>0.93299999999999994</v>
      </c>
      <c r="N56" s="1" t="s">
        <v>1265</v>
      </c>
      <c r="O56" s="1" t="s">
        <v>248</v>
      </c>
      <c r="P56" s="2">
        <v>31889</v>
      </c>
      <c r="Q56" s="1" t="s">
        <v>1266</v>
      </c>
      <c r="R56" s="1" t="s">
        <v>1267</v>
      </c>
      <c r="S56" s="1" t="s">
        <v>32</v>
      </c>
      <c r="T56" s="1" t="s">
        <v>37</v>
      </c>
      <c r="U56" s="1" t="s">
        <v>37</v>
      </c>
      <c r="V56" s="1" t="s">
        <v>37</v>
      </c>
      <c r="W56" s="1" t="s">
        <v>37</v>
      </c>
      <c r="X56" s="1" t="s">
        <v>37</v>
      </c>
      <c r="Y56" s="1" t="s">
        <v>37</v>
      </c>
      <c r="Z56" s="1" t="s">
        <v>37</v>
      </c>
      <c r="AA56" s="1" t="s">
        <v>30</v>
      </c>
      <c r="AB56" s="1" t="s">
        <v>37</v>
      </c>
      <c r="AC56" s="1" t="s">
        <v>37</v>
      </c>
    </row>
    <row r="57" spans="1:29" x14ac:dyDescent="0.2">
      <c r="A57" s="1" t="s">
        <v>953</v>
      </c>
      <c r="B57" s="2">
        <v>31854</v>
      </c>
      <c r="C57" s="1" t="s">
        <v>30</v>
      </c>
      <c r="D57" s="2">
        <v>31854</v>
      </c>
      <c r="E57" s="1" t="s">
        <v>30</v>
      </c>
      <c r="F57" s="2">
        <v>31855</v>
      </c>
      <c r="G57" s="1" t="s">
        <v>31</v>
      </c>
      <c r="H57" s="1" t="s">
        <v>1268</v>
      </c>
      <c r="I57" s="1" t="s">
        <v>1201</v>
      </c>
      <c r="J57" s="3">
        <v>1850</v>
      </c>
      <c r="K57" s="1" t="s">
        <v>32</v>
      </c>
      <c r="L57" s="1" t="s">
        <v>32</v>
      </c>
      <c r="M57" s="4">
        <v>1.1279999999999999</v>
      </c>
      <c r="N57" s="1" t="s">
        <v>1269</v>
      </c>
      <c r="O57" s="1" t="s">
        <v>248</v>
      </c>
      <c r="P57" s="2">
        <v>31889</v>
      </c>
      <c r="Q57" s="1" t="s">
        <v>1212</v>
      </c>
      <c r="R57" s="1" t="s">
        <v>610</v>
      </c>
      <c r="S57" s="1" t="s">
        <v>32</v>
      </c>
      <c r="T57" s="1" t="s">
        <v>37</v>
      </c>
      <c r="U57" s="1" t="s">
        <v>37</v>
      </c>
      <c r="V57" s="1" t="s">
        <v>37</v>
      </c>
      <c r="W57" s="1" t="s">
        <v>37</v>
      </c>
      <c r="X57" s="1" t="s">
        <v>37</v>
      </c>
      <c r="Y57" s="1" t="s">
        <v>37</v>
      </c>
      <c r="Z57" s="1" t="s">
        <v>37</v>
      </c>
      <c r="AA57" s="1" t="s">
        <v>30</v>
      </c>
      <c r="AB57" s="1" t="s">
        <v>37</v>
      </c>
      <c r="AC57" s="1" t="s">
        <v>37</v>
      </c>
    </row>
    <row r="58" spans="1:29" x14ac:dyDescent="0.2">
      <c r="A58" s="1" t="s">
        <v>953</v>
      </c>
      <c r="B58" s="2">
        <v>31857</v>
      </c>
      <c r="C58" s="1" t="s">
        <v>30</v>
      </c>
      <c r="D58" s="2">
        <v>31859</v>
      </c>
      <c r="E58" s="1" t="s">
        <v>30</v>
      </c>
      <c r="F58" s="2">
        <v>31860</v>
      </c>
      <c r="G58" s="1" t="s">
        <v>31</v>
      </c>
      <c r="H58" s="1" t="s">
        <v>1270</v>
      </c>
      <c r="I58" s="1" t="s">
        <v>1271</v>
      </c>
      <c r="J58" s="3">
        <v>3450</v>
      </c>
      <c r="K58" s="1" t="s">
        <v>32</v>
      </c>
      <c r="L58" s="1" t="s">
        <v>32</v>
      </c>
      <c r="M58" s="4">
        <v>2.1039999999999996</v>
      </c>
      <c r="N58" s="1" t="s">
        <v>1272</v>
      </c>
      <c r="O58" s="1" t="s">
        <v>248</v>
      </c>
      <c r="P58" s="2">
        <v>31889</v>
      </c>
      <c r="Q58" s="1" t="s">
        <v>1273</v>
      </c>
      <c r="R58" s="1" t="s">
        <v>908</v>
      </c>
      <c r="S58" s="1" t="s">
        <v>32</v>
      </c>
      <c r="T58" s="1" t="s">
        <v>37</v>
      </c>
      <c r="U58" s="1" t="s">
        <v>37</v>
      </c>
      <c r="V58" s="1" t="s">
        <v>37</v>
      </c>
      <c r="W58" s="1" t="s">
        <v>37</v>
      </c>
      <c r="X58" s="1" t="s">
        <v>37</v>
      </c>
      <c r="Y58" s="1" t="s">
        <v>37</v>
      </c>
      <c r="Z58" s="1" t="s">
        <v>37</v>
      </c>
      <c r="AA58" s="1" t="s">
        <v>30</v>
      </c>
      <c r="AB58" s="1" t="s">
        <v>37</v>
      </c>
      <c r="AC58" s="1" t="s">
        <v>37</v>
      </c>
    </row>
    <row r="59" spans="1:29" x14ac:dyDescent="0.2">
      <c r="A59" s="1" t="s">
        <v>953</v>
      </c>
      <c r="B59" s="2">
        <v>31870</v>
      </c>
      <c r="C59" s="1" t="s">
        <v>211</v>
      </c>
      <c r="D59" s="2">
        <v>31870</v>
      </c>
      <c r="E59" s="1" t="s">
        <v>128</v>
      </c>
      <c r="F59" s="2">
        <v>31873</v>
      </c>
      <c r="G59" s="1" t="s">
        <v>31</v>
      </c>
      <c r="H59" s="1" t="s">
        <v>1274</v>
      </c>
      <c r="I59" s="1" t="s">
        <v>276</v>
      </c>
      <c r="J59" s="3">
        <v>880</v>
      </c>
      <c r="K59" s="1" t="s">
        <v>32</v>
      </c>
      <c r="L59" s="1" t="s">
        <v>32</v>
      </c>
      <c r="M59" s="4">
        <v>0.71099999999999997</v>
      </c>
      <c r="N59" s="1" t="s">
        <v>1275</v>
      </c>
      <c r="O59" s="1" t="s">
        <v>248</v>
      </c>
      <c r="P59" s="2">
        <v>31889</v>
      </c>
      <c r="Q59" s="1" t="s">
        <v>30</v>
      </c>
      <c r="R59" s="1" t="s">
        <v>868</v>
      </c>
      <c r="S59" s="1" t="s">
        <v>32</v>
      </c>
      <c r="T59" s="1" t="s">
        <v>37</v>
      </c>
      <c r="U59" s="1" t="s">
        <v>37</v>
      </c>
      <c r="V59" s="1" t="s">
        <v>37</v>
      </c>
      <c r="W59" s="1" t="s">
        <v>37</v>
      </c>
      <c r="X59" s="1" t="s">
        <v>37</v>
      </c>
      <c r="Y59" s="1" t="s">
        <v>37</v>
      </c>
      <c r="Z59" s="1" t="s">
        <v>37</v>
      </c>
      <c r="AA59" s="1" t="s">
        <v>30</v>
      </c>
      <c r="AB59" s="1" t="s">
        <v>37</v>
      </c>
      <c r="AC59" s="1" t="s">
        <v>37</v>
      </c>
    </row>
    <row r="60" spans="1:29" x14ac:dyDescent="0.2">
      <c r="A60" s="1" t="s">
        <v>953</v>
      </c>
      <c r="B60" s="2">
        <v>31885</v>
      </c>
      <c r="C60" s="1" t="s">
        <v>742</v>
      </c>
      <c r="D60" s="2">
        <v>31885</v>
      </c>
      <c r="E60" s="1" t="s">
        <v>232</v>
      </c>
      <c r="F60" s="2">
        <v>31887</v>
      </c>
      <c r="G60" s="1" t="s">
        <v>31</v>
      </c>
      <c r="H60" s="1" t="s">
        <v>50</v>
      </c>
      <c r="I60" s="1" t="s">
        <v>233</v>
      </c>
      <c r="J60" s="3">
        <v>785</v>
      </c>
      <c r="K60" s="1" t="s">
        <v>32</v>
      </c>
      <c r="L60" s="1" t="s">
        <v>32</v>
      </c>
      <c r="M60" s="4">
        <v>0.47899999999999998</v>
      </c>
      <c r="N60" s="1" t="s">
        <v>1276</v>
      </c>
      <c r="O60" s="1" t="s">
        <v>248</v>
      </c>
      <c r="P60" s="2">
        <v>31918</v>
      </c>
      <c r="Q60" s="1" t="s">
        <v>986</v>
      </c>
      <c r="R60" s="1" t="s">
        <v>699</v>
      </c>
      <c r="S60" s="1" t="s">
        <v>32</v>
      </c>
      <c r="T60" s="1" t="s">
        <v>37</v>
      </c>
      <c r="U60" s="1" t="s">
        <v>37</v>
      </c>
      <c r="V60" s="1" t="s">
        <v>37</v>
      </c>
      <c r="W60" s="1" t="s">
        <v>37</v>
      </c>
      <c r="X60" s="1" t="s">
        <v>37</v>
      </c>
      <c r="Y60" s="1" t="s">
        <v>37</v>
      </c>
      <c r="Z60" s="1" t="s">
        <v>37</v>
      </c>
      <c r="AA60" s="1" t="s">
        <v>30</v>
      </c>
      <c r="AB60" s="1" t="s">
        <v>37</v>
      </c>
      <c r="AC60" s="1" t="s">
        <v>1277</v>
      </c>
    </row>
    <row r="61" spans="1:29" x14ac:dyDescent="0.2">
      <c r="A61" s="1" t="s">
        <v>953</v>
      </c>
      <c r="B61" s="2">
        <v>31896</v>
      </c>
      <c r="C61" s="1" t="s">
        <v>30</v>
      </c>
      <c r="D61" s="2">
        <v>31897</v>
      </c>
      <c r="E61" s="1" t="s">
        <v>30</v>
      </c>
      <c r="F61" s="2">
        <v>31898</v>
      </c>
      <c r="G61" s="1" t="s">
        <v>357</v>
      </c>
      <c r="H61" s="1" t="s">
        <v>1278</v>
      </c>
      <c r="I61" s="1" t="s">
        <v>1279</v>
      </c>
      <c r="J61" s="3">
        <v>2500</v>
      </c>
      <c r="K61" s="1" t="s">
        <v>32</v>
      </c>
      <c r="L61" s="1" t="s">
        <v>32</v>
      </c>
      <c r="M61" s="4">
        <v>1.5239999999999998</v>
      </c>
      <c r="N61" s="1" t="s">
        <v>1280</v>
      </c>
      <c r="O61" s="1" t="s">
        <v>248</v>
      </c>
      <c r="P61" s="2">
        <v>31918</v>
      </c>
      <c r="Q61" s="1" t="s">
        <v>1281</v>
      </c>
      <c r="R61" s="1" t="s">
        <v>1282</v>
      </c>
      <c r="S61" s="1" t="s">
        <v>32</v>
      </c>
      <c r="T61" s="1" t="s">
        <v>37</v>
      </c>
      <c r="U61" s="1" t="s">
        <v>37</v>
      </c>
      <c r="V61" s="1" t="s">
        <v>37</v>
      </c>
      <c r="W61" s="1" t="s">
        <v>37</v>
      </c>
      <c r="X61" s="1" t="s">
        <v>37</v>
      </c>
      <c r="Y61" s="1" t="s">
        <v>37</v>
      </c>
      <c r="Z61" s="1" t="s">
        <v>37</v>
      </c>
      <c r="AA61" s="1" t="s">
        <v>30</v>
      </c>
      <c r="AB61" s="1" t="s">
        <v>37</v>
      </c>
      <c r="AC61" s="1" t="s">
        <v>1277</v>
      </c>
    </row>
    <row r="62" spans="1:29" x14ac:dyDescent="0.2">
      <c r="A62" s="1" t="s">
        <v>953</v>
      </c>
      <c r="B62" s="2">
        <v>31907</v>
      </c>
      <c r="C62" s="1" t="s">
        <v>210</v>
      </c>
      <c r="D62" s="2">
        <v>31907</v>
      </c>
      <c r="E62" s="1" t="s">
        <v>302</v>
      </c>
      <c r="F62" s="2">
        <v>31908</v>
      </c>
      <c r="G62" s="1" t="s">
        <v>64</v>
      </c>
      <c r="H62" s="1" t="s">
        <v>32</v>
      </c>
      <c r="I62" s="1" t="s">
        <v>460</v>
      </c>
      <c r="J62" s="3">
        <v>975</v>
      </c>
      <c r="K62" s="1" t="s">
        <v>32</v>
      </c>
      <c r="L62" s="1" t="s">
        <v>32</v>
      </c>
      <c r="M62" s="4">
        <v>0.59399999999999997</v>
      </c>
      <c r="N62" s="1" t="s">
        <v>1283</v>
      </c>
      <c r="O62" s="1" t="s">
        <v>248</v>
      </c>
      <c r="P62" s="2">
        <v>31918</v>
      </c>
      <c r="Q62" s="1" t="s">
        <v>30</v>
      </c>
      <c r="R62" s="1" t="s">
        <v>1284</v>
      </c>
      <c r="S62" s="1" t="s">
        <v>32</v>
      </c>
      <c r="T62" s="1" t="s">
        <v>37</v>
      </c>
      <c r="U62" s="1" t="s">
        <v>37</v>
      </c>
      <c r="V62" s="1" t="s">
        <v>37</v>
      </c>
      <c r="W62" s="1" t="s">
        <v>37</v>
      </c>
      <c r="X62" s="1" t="s">
        <v>37</v>
      </c>
      <c r="Y62" s="1" t="s">
        <v>37</v>
      </c>
      <c r="Z62" s="1" t="s">
        <v>37</v>
      </c>
      <c r="AA62" s="1" t="s">
        <v>30</v>
      </c>
      <c r="AB62" s="1" t="s">
        <v>37</v>
      </c>
      <c r="AC62" s="1" t="s">
        <v>1277</v>
      </c>
    </row>
    <row r="63" spans="1:29" x14ac:dyDescent="0.2">
      <c r="A63" s="1" t="s">
        <v>953</v>
      </c>
      <c r="B63" s="2">
        <v>31910</v>
      </c>
      <c r="C63" s="1" t="s">
        <v>30</v>
      </c>
      <c r="D63" s="2">
        <v>31913</v>
      </c>
      <c r="E63" s="1" t="s">
        <v>30</v>
      </c>
      <c r="F63" s="2">
        <v>31914</v>
      </c>
      <c r="G63" s="1" t="s">
        <v>64</v>
      </c>
      <c r="H63" s="1" t="s">
        <v>32</v>
      </c>
      <c r="I63" s="1" t="s">
        <v>1285</v>
      </c>
      <c r="J63" s="3">
        <v>6670</v>
      </c>
      <c r="K63" s="1" t="s">
        <v>32</v>
      </c>
      <c r="L63" s="1" t="s">
        <v>32</v>
      </c>
      <c r="M63" s="4">
        <v>4.0669999999999993</v>
      </c>
      <c r="N63" s="1" t="s">
        <v>1286</v>
      </c>
      <c r="O63" s="1" t="s">
        <v>248</v>
      </c>
      <c r="P63" s="2">
        <v>31950</v>
      </c>
      <c r="Q63" s="1" t="s">
        <v>30</v>
      </c>
      <c r="R63" s="1" t="s">
        <v>610</v>
      </c>
      <c r="S63" s="1" t="s">
        <v>32</v>
      </c>
      <c r="T63" s="1" t="s">
        <v>37</v>
      </c>
      <c r="U63" s="1" t="s">
        <v>37</v>
      </c>
      <c r="V63" s="1" t="s">
        <v>37</v>
      </c>
      <c r="W63" s="1" t="s">
        <v>37</v>
      </c>
      <c r="X63" s="1" t="s">
        <v>37</v>
      </c>
      <c r="Y63" s="1" t="s">
        <v>37</v>
      </c>
      <c r="Z63" s="1" t="s">
        <v>37</v>
      </c>
      <c r="AA63" s="1" t="s">
        <v>30</v>
      </c>
      <c r="AB63" s="1" t="s">
        <v>37</v>
      </c>
      <c r="AC63" s="1" t="s">
        <v>1277</v>
      </c>
    </row>
    <row r="64" spans="1:29" x14ac:dyDescent="0.2">
      <c r="A64" s="1" t="s">
        <v>953</v>
      </c>
      <c r="B64" s="2">
        <v>31918</v>
      </c>
      <c r="C64" s="1" t="s">
        <v>30</v>
      </c>
      <c r="D64" s="2">
        <v>31918</v>
      </c>
      <c r="E64" s="1" t="s">
        <v>30</v>
      </c>
      <c r="F64" s="2">
        <v>31918</v>
      </c>
      <c r="G64" s="1" t="s">
        <v>64</v>
      </c>
      <c r="H64" s="1" t="s">
        <v>32</v>
      </c>
      <c r="I64" s="1" t="s">
        <v>374</v>
      </c>
      <c r="J64" s="3">
        <v>950</v>
      </c>
      <c r="K64" s="1" t="s">
        <v>32</v>
      </c>
      <c r="L64" s="1" t="s">
        <v>32</v>
      </c>
      <c r="M64" s="4">
        <v>0.57899999999999996</v>
      </c>
      <c r="N64" s="1" t="s">
        <v>1287</v>
      </c>
      <c r="O64" s="1" t="s">
        <v>248</v>
      </c>
      <c r="P64" s="2">
        <v>31950</v>
      </c>
      <c r="Q64" s="1" t="s">
        <v>30</v>
      </c>
      <c r="R64" s="1" t="s">
        <v>1288</v>
      </c>
      <c r="S64" s="1" t="s">
        <v>32</v>
      </c>
      <c r="T64" s="1" t="s">
        <v>37</v>
      </c>
      <c r="U64" s="1" t="s">
        <v>37</v>
      </c>
      <c r="V64" s="1" t="s">
        <v>37</v>
      </c>
      <c r="W64" s="1" t="s">
        <v>37</v>
      </c>
      <c r="X64" s="1" t="s">
        <v>37</v>
      </c>
      <c r="Y64" s="1" t="s">
        <v>37</v>
      </c>
      <c r="Z64" s="1" t="s">
        <v>37</v>
      </c>
      <c r="AA64" s="1" t="s">
        <v>30</v>
      </c>
      <c r="AB64" s="1" t="s">
        <v>37</v>
      </c>
      <c r="AC64" s="1" t="s">
        <v>1277</v>
      </c>
    </row>
    <row r="65" spans="1:29" x14ac:dyDescent="0.2">
      <c r="A65" s="1" t="s">
        <v>953</v>
      </c>
      <c r="B65" s="2">
        <v>31922</v>
      </c>
      <c r="C65" s="1" t="s">
        <v>250</v>
      </c>
      <c r="D65" s="2">
        <v>31923</v>
      </c>
      <c r="E65" s="1" t="s">
        <v>265</v>
      </c>
      <c r="F65" s="2">
        <v>31930</v>
      </c>
      <c r="G65" s="1" t="s">
        <v>64</v>
      </c>
      <c r="H65" s="1" t="s">
        <v>32</v>
      </c>
      <c r="I65" s="1" t="s">
        <v>1289</v>
      </c>
      <c r="J65" s="3">
        <v>3300</v>
      </c>
      <c r="K65" s="1" t="s">
        <v>32</v>
      </c>
      <c r="L65" s="1" t="s">
        <v>32</v>
      </c>
      <c r="M65" s="4">
        <v>2.0119999999999996</v>
      </c>
      <c r="N65" s="1" t="s">
        <v>1290</v>
      </c>
      <c r="O65" s="1" t="s">
        <v>248</v>
      </c>
      <c r="P65" s="2">
        <v>31950</v>
      </c>
      <c r="Q65" s="1" t="s">
        <v>30</v>
      </c>
      <c r="R65" s="1" t="s">
        <v>1291</v>
      </c>
      <c r="S65" s="1" t="s">
        <v>32</v>
      </c>
      <c r="T65" s="1" t="s">
        <v>37</v>
      </c>
      <c r="U65" s="1" t="s">
        <v>37</v>
      </c>
      <c r="V65" s="1" t="s">
        <v>37</v>
      </c>
      <c r="W65" s="1" t="s">
        <v>37</v>
      </c>
      <c r="X65" s="1" t="s">
        <v>37</v>
      </c>
      <c r="Y65" s="1" t="s">
        <v>37</v>
      </c>
      <c r="Z65" s="1" t="s">
        <v>37</v>
      </c>
      <c r="AA65" s="1" t="s">
        <v>30</v>
      </c>
      <c r="AB65" s="1" t="s">
        <v>37</v>
      </c>
      <c r="AC65" s="1" t="s">
        <v>1277</v>
      </c>
    </row>
    <row r="66" spans="1:29" x14ac:dyDescent="0.2">
      <c r="A66" s="1" t="s">
        <v>953</v>
      </c>
      <c r="B66" s="2">
        <v>31934</v>
      </c>
      <c r="C66" s="1" t="s">
        <v>403</v>
      </c>
      <c r="D66" s="2">
        <v>31935</v>
      </c>
      <c r="E66" s="1" t="s">
        <v>627</v>
      </c>
      <c r="F66" s="2">
        <v>31935</v>
      </c>
      <c r="G66" s="1" t="s">
        <v>64</v>
      </c>
      <c r="H66" s="1" t="s">
        <v>32</v>
      </c>
      <c r="I66" s="1" t="s">
        <v>51</v>
      </c>
      <c r="J66" s="3">
        <v>1060</v>
      </c>
      <c r="K66" s="1" t="s">
        <v>32</v>
      </c>
      <c r="L66" s="1" t="s">
        <v>32</v>
      </c>
      <c r="M66" s="4">
        <v>0.64599999999999991</v>
      </c>
      <c r="N66" s="1" t="s">
        <v>1292</v>
      </c>
      <c r="O66" s="1" t="s">
        <v>248</v>
      </c>
      <c r="P66" s="2">
        <v>31950</v>
      </c>
      <c r="Q66" s="1" t="s">
        <v>30</v>
      </c>
      <c r="R66" s="1" t="s">
        <v>1293</v>
      </c>
      <c r="S66" s="1" t="s">
        <v>32</v>
      </c>
      <c r="T66" s="1" t="s">
        <v>37</v>
      </c>
      <c r="U66" s="1" t="s">
        <v>37</v>
      </c>
      <c r="V66" s="1" t="s">
        <v>37</v>
      </c>
      <c r="W66" s="1" t="s">
        <v>37</v>
      </c>
      <c r="X66" s="1" t="s">
        <v>37</v>
      </c>
      <c r="Y66" s="1" t="s">
        <v>37</v>
      </c>
      <c r="Z66" s="1" t="s">
        <v>37</v>
      </c>
      <c r="AA66" s="1" t="s">
        <v>30</v>
      </c>
      <c r="AB66" s="1" t="s">
        <v>37</v>
      </c>
      <c r="AC66" s="1" t="s">
        <v>1277</v>
      </c>
    </row>
    <row r="67" spans="1:29" x14ac:dyDescent="0.2">
      <c r="A67" s="1" t="s">
        <v>953</v>
      </c>
      <c r="B67" s="2">
        <v>31943</v>
      </c>
      <c r="C67" s="1" t="s">
        <v>351</v>
      </c>
      <c r="D67" s="2">
        <v>31943</v>
      </c>
      <c r="E67" s="1" t="s">
        <v>351</v>
      </c>
      <c r="F67" s="2">
        <v>31945</v>
      </c>
      <c r="G67" s="1" t="s">
        <v>31</v>
      </c>
      <c r="H67" s="1" t="s">
        <v>717</v>
      </c>
      <c r="I67" s="1" t="s">
        <v>1294</v>
      </c>
      <c r="J67" s="3">
        <v>1550</v>
      </c>
      <c r="K67" s="1" t="s">
        <v>32</v>
      </c>
      <c r="L67" s="1" t="s">
        <v>32</v>
      </c>
      <c r="M67" s="4">
        <v>0.94499999999999995</v>
      </c>
      <c r="N67" s="1" t="s">
        <v>1295</v>
      </c>
      <c r="O67" s="1" t="s">
        <v>248</v>
      </c>
      <c r="P67" s="2">
        <v>31957</v>
      </c>
      <c r="Q67" s="1" t="s">
        <v>30</v>
      </c>
      <c r="R67" s="1" t="s">
        <v>1296</v>
      </c>
      <c r="S67" s="1" t="s">
        <v>1297</v>
      </c>
      <c r="T67" s="1" t="s">
        <v>37</v>
      </c>
      <c r="U67" s="1" t="s">
        <v>37</v>
      </c>
      <c r="V67" s="1" t="s">
        <v>37</v>
      </c>
      <c r="W67" s="1" t="s">
        <v>37</v>
      </c>
      <c r="X67" s="1" t="s">
        <v>37</v>
      </c>
      <c r="Y67" s="1" t="s">
        <v>37</v>
      </c>
      <c r="Z67" s="1" t="s">
        <v>37</v>
      </c>
      <c r="AA67" s="1" t="s">
        <v>30</v>
      </c>
      <c r="AB67" s="1" t="s">
        <v>37</v>
      </c>
      <c r="AC67" s="1" t="s">
        <v>1277</v>
      </c>
    </row>
    <row r="68" spans="1:29" x14ac:dyDescent="0.2">
      <c r="A68" s="1" t="s">
        <v>953</v>
      </c>
      <c r="B68" s="2">
        <v>31976</v>
      </c>
      <c r="C68" s="1" t="s">
        <v>1020</v>
      </c>
      <c r="D68" s="2">
        <v>31976</v>
      </c>
      <c r="E68" s="1" t="s">
        <v>849</v>
      </c>
      <c r="F68" s="2">
        <v>31978</v>
      </c>
      <c r="G68" s="1" t="s">
        <v>31</v>
      </c>
      <c r="H68" s="1" t="s">
        <v>32</v>
      </c>
      <c r="I68" s="1" t="s">
        <v>1298</v>
      </c>
      <c r="J68" s="3">
        <v>650</v>
      </c>
      <c r="K68" s="1" t="s">
        <v>32</v>
      </c>
      <c r="L68" s="1" t="s">
        <v>32</v>
      </c>
      <c r="M68" s="4">
        <v>0.39599999999999996</v>
      </c>
      <c r="N68" s="1" t="s">
        <v>1299</v>
      </c>
      <c r="O68" s="1" t="s">
        <v>248</v>
      </c>
      <c r="P68" s="2">
        <v>32008</v>
      </c>
      <c r="Q68" s="1" t="s">
        <v>30</v>
      </c>
      <c r="R68" s="1" t="s">
        <v>350</v>
      </c>
      <c r="S68" s="1" t="s">
        <v>32</v>
      </c>
      <c r="T68" s="1" t="s">
        <v>37</v>
      </c>
      <c r="U68" s="1" t="s">
        <v>37</v>
      </c>
      <c r="V68" s="1" t="s">
        <v>37</v>
      </c>
      <c r="W68" s="1" t="s">
        <v>37</v>
      </c>
      <c r="X68" s="1" t="s">
        <v>37</v>
      </c>
      <c r="Y68" s="1" t="s">
        <v>37</v>
      </c>
      <c r="Z68" s="1" t="s">
        <v>37</v>
      </c>
      <c r="AA68" s="1" t="s">
        <v>30</v>
      </c>
      <c r="AB68" s="1" t="s">
        <v>37</v>
      </c>
      <c r="AC68" s="1" t="s">
        <v>37</v>
      </c>
    </row>
    <row r="69" spans="1:29" x14ac:dyDescent="0.2">
      <c r="A69" s="1" t="s">
        <v>953</v>
      </c>
      <c r="B69" s="2">
        <v>32078</v>
      </c>
      <c r="C69" s="1" t="s">
        <v>351</v>
      </c>
      <c r="D69" s="2">
        <v>32079</v>
      </c>
      <c r="E69" s="1" t="s">
        <v>336</v>
      </c>
      <c r="F69" s="2">
        <v>32080</v>
      </c>
      <c r="G69" s="1" t="s">
        <v>357</v>
      </c>
      <c r="H69" s="1" t="s">
        <v>32</v>
      </c>
      <c r="I69" s="1" t="s">
        <v>1300</v>
      </c>
      <c r="J69" s="3">
        <v>1375</v>
      </c>
      <c r="K69" s="1" t="s">
        <v>32</v>
      </c>
      <c r="L69" s="1" t="s">
        <v>32</v>
      </c>
      <c r="M69" s="4">
        <v>0.83799999999999997</v>
      </c>
      <c r="N69" s="1" t="s">
        <v>1301</v>
      </c>
      <c r="O69" s="1" t="s">
        <v>248</v>
      </c>
      <c r="P69" s="2">
        <v>32104</v>
      </c>
      <c r="Q69" s="1" t="s">
        <v>30</v>
      </c>
      <c r="R69" s="1" t="s">
        <v>489</v>
      </c>
      <c r="S69" s="1" t="s">
        <v>37</v>
      </c>
      <c r="T69" s="1" t="s">
        <v>37</v>
      </c>
      <c r="U69" s="1" t="s">
        <v>37</v>
      </c>
      <c r="V69" s="1" t="s">
        <v>37</v>
      </c>
      <c r="W69" s="1" t="s">
        <v>37</v>
      </c>
      <c r="X69" s="1" t="s">
        <v>37</v>
      </c>
      <c r="Y69" s="1" t="s">
        <v>37</v>
      </c>
      <c r="Z69" s="1" t="s">
        <v>37</v>
      </c>
      <c r="AA69" s="1" t="s">
        <v>30</v>
      </c>
      <c r="AB69" s="1" t="s">
        <v>37</v>
      </c>
      <c r="AC69" s="1" t="s">
        <v>37</v>
      </c>
    </row>
    <row r="70" spans="1:29" x14ac:dyDescent="0.2">
      <c r="A70" s="1" t="s">
        <v>953</v>
      </c>
      <c r="B70" s="2">
        <v>32082</v>
      </c>
      <c r="C70" s="1" t="s">
        <v>30</v>
      </c>
      <c r="D70" s="2">
        <v>32083</v>
      </c>
      <c r="E70" s="1" t="s">
        <v>30</v>
      </c>
      <c r="F70" s="2">
        <v>32083</v>
      </c>
      <c r="G70" s="1" t="s">
        <v>31</v>
      </c>
      <c r="H70" s="1" t="s">
        <v>392</v>
      </c>
      <c r="I70" s="1" t="s">
        <v>1302</v>
      </c>
      <c r="J70" s="3">
        <v>260</v>
      </c>
      <c r="K70" s="1" t="s">
        <v>32</v>
      </c>
      <c r="L70" s="1" t="s">
        <v>32</v>
      </c>
      <c r="M70" s="4">
        <v>0.15899999999999997</v>
      </c>
      <c r="N70" s="1" t="s">
        <v>1303</v>
      </c>
      <c r="O70" s="1" t="s">
        <v>248</v>
      </c>
      <c r="P70" s="2">
        <v>32104</v>
      </c>
      <c r="Q70" s="1" t="s">
        <v>195</v>
      </c>
      <c r="R70" s="1" t="s">
        <v>37</v>
      </c>
      <c r="S70" s="1" t="s">
        <v>37</v>
      </c>
      <c r="T70" s="1" t="s">
        <v>37</v>
      </c>
      <c r="U70" s="1" t="s">
        <v>37</v>
      </c>
      <c r="V70" s="1" t="s">
        <v>37</v>
      </c>
      <c r="W70" s="1" t="s">
        <v>37</v>
      </c>
      <c r="X70" s="1" t="s">
        <v>37</v>
      </c>
      <c r="Y70" s="1" t="s">
        <v>37</v>
      </c>
      <c r="Z70" s="1" t="s">
        <v>37</v>
      </c>
      <c r="AA70" s="1" t="s">
        <v>30</v>
      </c>
      <c r="AB70" s="1" t="s">
        <v>37</v>
      </c>
      <c r="AC70" s="1" t="s">
        <v>37</v>
      </c>
    </row>
    <row r="71" spans="1:29" x14ac:dyDescent="0.2">
      <c r="A71" s="1" t="s">
        <v>953</v>
      </c>
      <c r="B71" s="2">
        <v>32094</v>
      </c>
      <c r="C71" s="1" t="s">
        <v>48</v>
      </c>
      <c r="D71" s="2">
        <v>32094</v>
      </c>
      <c r="E71" s="1" t="s">
        <v>191</v>
      </c>
      <c r="F71" s="2">
        <v>32095</v>
      </c>
      <c r="G71" s="1" t="s">
        <v>31</v>
      </c>
      <c r="H71" s="1" t="s">
        <v>1268</v>
      </c>
      <c r="I71" s="1" t="s">
        <v>1304</v>
      </c>
      <c r="J71" s="3">
        <v>2925</v>
      </c>
      <c r="K71" s="1" t="s">
        <v>32</v>
      </c>
      <c r="L71" s="1" t="s">
        <v>32</v>
      </c>
      <c r="M71" s="4">
        <v>1.7839999999999998</v>
      </c>
      <c r="N71" s="1" t="s">
        <v>1305</v>
      </c>
      <c r="O71" s="1" t="s">
        <v>248</v>
      </c>
      <c r="P71" s="2">
        <v>32104</v>
      </c>
      <c r="Q71" s="1" t="s">
        <v>986</v>
      </c>
      <c r="R71" s="1" t="s">
        <v>885</v>
      </c>
      <c r="S71" s="1" t="s">
        <v>37</v>
      </c>
      <c r="T71" s="1" t="s">
        <v>37</v>
      </c>
      <c r="U71" s="1" t="s">
        <v>37</v>
      </c>
      <c r="V71" s="1" t="s">
        <v>37</v>
      </c>
      <c r="W71" s="1" t="s">
        <v>37</v>
      </c>
      <c r="X71" s="1" t="s">
        <v>37</v>
      </c>
      <c r="Y71" s="1" t="s">
        <v>37</v>
      </c>
      <c r="Z71" s="1" t="s">
        <v>37</v>
      </c>
      <c r="AA71" s="1" t="s">
        <v>30</v>
      </c>
      <c r="AB71" s="1" t="s">
        <v>37</v>
      </c>
      <c r="AC71" s="1" t="s">
        <v>37</v>
      </c>
    </row>
    <row r="72" spans="1:29" x14ac:dyDescent="0.2">
      <c r="A72" s="1" t="s">
        <v>953</v>
      </c>
      <c r="B72" s="2">
        <v>32083</v>
      </c>
      <c r="C72" s="1" t="s">
        <v>250</v>
      </c>
      <c r="D72" s="2">
        <v>32084</v>
      </c>
      <c r="E72" s="1" t="s">
        <v>264</v>
      </c>
      <c r="F72" s="2">
        <v>32088</v>
      </c>
      <c r="G72" s="1" t="s">
        <v>31</v>
      </c>
      <c r="H72" s="1" t="s">
        <v>585</v>
      </c>
      <c r="I72" s="1" t="s">
        <v>1306</v>
      </c>
      <c r="J72" s="3">
        <v>4075</v>
      </c>
      <c r="K72" s="1" t="s">
        <v>32</v>
      </c>
      <c r="L72" s="1" t="s">
        <v>32</v>
      </c>
      <c r="M72" s="4">
        <v>2.4849999999999999</v>
      </c>
      <c r="N72" s="1" t="s">
        <v>1307</v>
      </c>
      <c r="O72" s="1" t="s">
        <v>248</v>
      </c>
      <c r="P72" s="2">
        <v>32104</v>
      </c>
      <c r="Q72" s="1" t="s">
        <v>1308</v>
      </c>
      <c r="R72" s="1" t="s">
        <v>1309</v>
      </c>
      <c r="S72" s="1" t="s">
        <v>37</v>
      </c>
      <c r="T72" s="1" t="s">
        <v>37</v>
      </c>
      <c r="U72" s="1" t="s">
        <v>37</v>
      </c>
      <c r="V72" s="1" t="s">
        <v>37</v>
      </c>
      <c r="W72" s="1" t="s">
        <v>37</v>
      </c>
      <c r="X72" s="1" t="s">
        <v>37</v>
      </c>
      <c r="Y72" s="1" t="s">
        <v>37</v>
      </c>
      <c r="Z72" s="1" t="s">
        <v>37</v>
      </c>
      <c r="AA72" s="1" t="s">
        <v>30</v>
      </c>
      <c r="AB72" s="1" t="s">
        <v>37</v>
      </c>
      <c r="AC72" s="1" t="s">
        <v>37</v>
      </c>
    </row>
    <row r="73" spans="1:29" x14ac:dyDescent="0.2">
      <c r="A73" s="1" t="s">
        <v>953</v>
      </c>
      <c r="B73" s="2">
        <v>32098</v>
      </c>
      <c r="C73" s="1" t="s">
        <v>372</v>
      </c>
      <c r="D73" s="2">
        <v>32098</v>
      </c>
      <c r="E73" s="1" t="s">
        <v>190</v>
      </c>
      <c r="F73" s="2">
        <v>32100</v>
      </c>
      <c r="G73" s="1" t="s">
        <v>31</v>
      </c>
      <c r="H73" s="1" t="s">
        <v>136</v>
      </c>
      <c r="I73" s="1" t="s">
        <v>1310</v>
      </c>
      <c r="J73" s="3">
        <v>2550</v>
      </c>
      <c r="K73" s="1" t="s">
        <v>32</v>
      </c>
      <c r="L73" s="1" t="s">
        <v>32</v>
      </c>
      <c r="M73" s="4">
        <v>1.5549999999999999</v>
      </c>
      <c r="N73" s="1" t="s">
        <v>1311</v>
      </c>
      <c r="O73" s="1" t="s">
        <v>248</v>
      </c>
      <c r="P73" s="2">
        <v>32132</v>
      </c>
      <c r="Q73" s="1" t="s">
        <v>1119</v>
      </c>
      <c r="R73" s="1" t="s">
        <v>905</v>
      </c>
      <c r="S73" s="1" t="s">
        <v>37</v>
      </c>
      <c r="T73" s="1" t="s">
        <v>37</v>
      </c>
      <c r="U73" s="1" t="s">
        <v>37</v>
      </c>
      <c r="V73" s="1" t="s">
        <v>37</v>
      </c>
      <c r="W73" s="1" t="s">
        <v>37</v>
      </c>
      <c r="X73" s="1" t="s">
        <v>37</v>
      </c>
      <c r="Y73" s="1" t="s">
        <v>37</v>
      </c>
      <c r="Z73" s="1" t="s">
        <v>37</v>
      </c>
      <c r="AA73" s="1" t="s">
        <v>30</v>
      </c>
      <c r="AB73" s="1" t="s">
        <v>37</v>
      </c>
      <c r="AC73" s="1" t="s">
        <v>37</v>
      </c>
    </row>
    <row r="74" spans="1:29" x14ac:dyDescent="0.2">
      <c r="A74" s="1" t="s">
        <v>953</v>
      </c>
      <c r="B74" s="2">
        <v>32101</v>
      </c>
      <c r="C74" s="1" t="s">
        <v>403</v>
      </c>
      <c r="D74" s="2">
        <v>32101</v>
      </c>
      <c r="E74" s="1" t="s">
        <v>302</v>
      </c>
      <c r="F74" s="2">
        <v>32105</v>
      </c>
      <c r="G74" s="1" t="s">
        <v>31</v>
      </c>
      <c r="H74" s="1" t="s">
        <v>337</v>
      </c>
      <c r="I74" s="1" t="s">
        <v>1312</v>
      </c>
      <c r="J74" s="3">
        <v>7750</v>
      </c>
      <c r="K74" s="1" t="s">
        <v>32</v>
      </c>
      <c r="L74" s="1" t="s">
        <v>32</v>
      </c>
      <c r="M74" s="4">
        <v>0.47299999999999998</v>
      </c>
      <c r="N74" s="1" t="s">
        <v>1313</v>
      </c>
      <c r="O74" s="1" t="s">
        <v>248</v>
      </c>
      <c r="P74" s="2">
        <v>32132</v>
      </c>
      <c r="Q74" s="1" t="s">
        <v>1066</v>
      </c>
      <c r="R74" s="1" t="s">
        <v>40</v>
      </c>
      <c r="S74" s="1" t="s">
        <v>37</v>
      </c>
      <c r="T74" s="1" t="s">
        <v>37</v>
      </c>
      <c r="U74" s="1" t="s">
        <v>37</v>
      </c>
      <c r="V74" s="1" t="s">
        <v>37</v>
      </c>
      <c r="W74" s="1" t="s">
        <v>37</v>
      </c>
      <c r="X74" s="1" t="s">
        <v>37</v>
      </c>
      <c r="Y74" s="1" t="s">
        <v>37</v>
      </c>
      <c r="Z74" s="1" t="s">
        <v>37</v>
      </c>
      <c r="AA74" s="1" t="s">
        <v>30</v>
      </c>
      <c r="AB74" s="1" t="s">
        <v>37</v>
      </c>
      <c r="AC74" s="1" t="s">
        <v>1314</v>
      </c>
    </row>
    <row r="75" spans="1:29" x14ac:dyDescent="0.2">
      <c r="A75" s="1" t="s">
        <v>953</v>
      </c>
      <c r="B75" s="2">
        <v>32111</v>
      </c>
      <c r="C75" s="1" t="s">
        <v>30</v>
      </c>
      <c r="D75" s="2">
        <v>32111</v>
      </c>
      <c r="E75" s="1" t="s">
        <v>30</v>
      </c>
      <c r="F75" s="2">
        <v>32112</v>
      </c>
      <c r="G75" s="1" t="s">
        <v>31</v>
      </c>
      <c r="H75" s="1" t="s">
        <v>136</v>
      </c>
      <c r="I75" s="1" t="s">
        <v>1315</v>
      </c>
      <c r="J75" s="3">
        <v>1720</v>
      </c>
      <c r="K75" s="1" t="s">
        <v>32</v>
      </c>
      <c r="L75" s="1" t="s">
        <v>32</v>
      </c>
      <c r="M75" s="4">
        <v>1.0489999999999999</v>
      </c>
      <c r="N75" s="1" t="s">
        <v>1316</v>
      </c>
      <c r="O75" s="1" t="s">
        <v>248</v>
      </c>
      <c r="P75" s="2">
        <v>32132</v>
      </c>
      <c r="Q75" s="1" t="s">
        <v>1317</v>
      </c>
      <c r="R75" s="1" t="s">
        <v>1318</v>
      </c>
      <c r="S75" s="1" t="s">
        <v>37</v>
      </c>
      <c r="T75" s="1" t="s">
        <v>37</v>
      </c>
      <c r="U75" s="1" t="s">
        <v>37</v>
      </c>
      <c r="V75" s="1" t="s">
        <v>37</v>
      </c>
      <c r="W75" s="1" t="s">
        <v>37</v>
      </c>
      <c r="X75" s="1" t="s">
        <v>37</v>
      </c>
      <c r="Y75" s="1" t="s">
        <v>37</v>
      </c>
      <c r="Z75" s="1" t="s">
        <v>37</v>
      </c>
      <c r="AA75" s="1" t="s">
        <v>37</v>
      </c>
      <c r="AB75" s="1" t="s">
        <v>37</v>
      </c>
      <c r="AC75" s="1" t="s">
        <v>37</v>
      </c>
    </row>
    <row r="76" spans="1:29" x14ac:dyDescent="0.2">
      <c r="A76" s="1" t="s">
        <v>953</v>
      </c>
      <c r="B76" s="2">
        <v>32117</v>
      </c>
      <c r="C76" s="1" t="s">
        <v>351</v>
      </c>
      <c r="D76" s="2">
        <v>32118</v>
      </c>
      <c r="E76" s="1" t="s">
        <v>372</v>
      </c>
      <c r="F76" s="2">
        <v>32118</v>
      </c>
      <c r="G76" s="1" t="s">
        <v>31</v>
      </c>
      <c r="H76" s="1" t="s">
        <v>1319</v>
      </c>
      <c r="I76" s="1" t="s">
        <v>1320</v>
      </c>
      <c r="J76" s="3">
        <v>8700</v>
      </c>
      <c r="K76" s="1" t="s">
        <v>32</v>
      </c>
      <c r="L76" s="1" t="s">
        <v>32</v>
      </c>
      <c r="M76" s="4">
        <v>5.3049999999999997</v>
      </c>
      <c r="N76" s="1" t="s">
        <v>1321</v>
      </c>
      <c r="O76" s="1" t="s">
        <v>248</v>
      </c>
      <c r="P76" s="2">
        <v>32132</v>
      </c>
      <c r="Q76" s="1" t="s">
        <v>1119</v>
      </c>
      <c r="R76" s="1" t="s">
        <v>142</v>
      </c>
      <c r="S76" s="1" t="s">
        <v>37</v>
      </c>
      <c r="T76" s="1" t="s">
        <v>37</v>
      </c>
      <c r="U76" s="1" t="s">
        <v>37</v>
      </c>
      <c r="V76" s="1" t="s">
        <v>37</v>
      </c>
      <c r="W76" s="1" t="s">
        <v>37</v>
      </c>
      <c r="X76" s="1" t="s">
        <v>37</v>
      </c>
      <c r="Y76" s="1" t="s">
        <v>37</v>
      </c>
      <c r="Z76" s="1" t="s">
        <v>37</v>
      </c>
      <c r="AA76" s="1" t="s">
        <v>37</v>
      </c>
      <c r="AB76" s="1" t="s">
        <v>37</v>
      </c>
      <c r="AC76" s="1" t="s">
        <v>37</v>
      </c>
    </row>
    <row r="77" spans="1:29" x14ac:dyDescent="0.2">
      <c r="A77" s="1" t="s">
        <v>953</v>
      </c>
      <c r="B77" s="2">
        <v>32120</v>
      </c>
      <c r="C77" s="1" t="s">
        <v>30</v>
      </c>
      <c r="D77" s="2">
        <v>32121</v>
      </c>
      <c r="E77" s="1" t="s">
        <v>30</v>
      </c>
      <c r="F77" s="2">
        <v>32121</v>
      </c>
      <c r="G77" s="1" t="s">
        <v>31</v>
      </c>
      <c r="H77" s="1" t="s">
        <v>1322</v>
      </c>
      <c r="I77" s="1" t="s">
        <v>1323</v>
      </c>
      <c r="J77" s="3">
        <v>4150</v>
      </c>
      <c r="K77" s="1" t="s">
        <v>32</v>
      </c>
      <c r="L77" s="1" t="s">
        <v>32</v>
      </c>
      <c r="M77" s="4">
        <v>2.5309999999999997</v>
      </c>
      <c r="N77" s="1" t="s">
        <v>1324</v>
      </c>
      <c r="O77" s="1" t="s">
        <v>248</v>
      </c>
      <c r="P77" s="2">
        <v>32132</v>
      </c>
      <c r="Q77" s="1" t="s">
        <v>1325</v>
      </c>
      <c r="R77" s="1" t="s">
        <v>1027</v>
      </c>
      <c r="S77" s="1" t="s">
        <v>37</v>
      </c>
      <c r="T77" s="1" t="s">
        <v>37</v>
      </c>
      <c r="U77" s="1" t="s">
        <v>37</v>
      </c>
      <c r="V77" s="1" t="s">
        <v>37</v>
      </c>
      <c r="W77" s="1" t="s">
        <v>37</v>
      </c>
      <c r="X77" s="1" t="s">
        <v>37</v>
      </c>
      <c r="Y77" s="1" t="s">
        <v>37</v>
      </c>
      <c r="Z77" s="1" t="s">
        <v>37</v>
      </c>
      <c r="AA77" s="1" t="s">
        <v>37</v>
      </c>
      <c r="AB77" s="1" t="s">
        <v>37</v>
      </c>
      <c r="AC77" s="1" t="s">
        <v>37</v>
      </c>
    </row>
    <row r="78" spans="1:29" x14ac:dyDescent="0.2">
      <c r="A78" s="1" t="s">
        <v>953</v>
      </c>
      <c r="B78" s="2">
        <v>32263</v>
      </c>
      <c r="C78" s="1" t="s">
        <v>48</v>
      </c>
      <c r="D78" s="2">
        <v>32263</v>
      </c>
      <c r="E78" s="1" t="s">
        <v>302</v>
      </c>
      <c r="F78" s="2">
        <v>32266</v>
      </c>
      <c r="G78" s="1" t="s">
        <v>31</v>
      </c>
      <c r="H78" s="1" t="s">
        <v>37</v>
      </c>
      <c r="I78" s="1" t="s">
        <v>1326</v>
      </c>
      <c r="J78" s="3">
        <v>1400</v>
      </c>
      <c r="K78" s="1" t="s">
        <v>37</v>
      </c>
      <c r="L78" s="1" t="s">
        <v>37</v>
      </c>
      <c r="M78" s="4">
        <v>0.85399999999999998</v>
      </c>
      <c r="N78" s="1" t="s">
        <v>1327</v>
      </c>
      <c r="O78" s="1" t="s">
        <v>248</v>
      </c>
      <c r="P78" s="2">
        <v>32272</v>
      </c>
      <c r="Q78" s="1" t="s">
        <v>37</v>
      </c>
      <c r="R78" s="1" t="s">
        <v>37</v>
      </c>
      <c r="S78" s="1" t="s">
        <v>37</v>
      </c>
      <c r="T78" s="1" t="s">
        <v>37</v>
      </c>
      <c r="U78" s="1" t="s">
        <v>37</v>
      </c>
      <c r="V78" s="1" t="s">
        <v>37</v>
      </c>
      <c r="W78" s="1" t="s">
        <v>37</v>
      </c>
      <c r="X78" s="1" t="s">
        <v>37</v>
      </c>
      <c r="Y78" s="1" t="s">
        <v>37</v>
      </c>
      <c r="Z78" s="1" t="s">
        <v>37</v>
      </c>
      <c r="AA78" s="1" t="s">
        <v>37</v>
      </c>
      <c r="AB78" s="1" t="s">
        <v>37</v>
      </c>
      <c r="AC78" s="1" t="s">
        <v>37</v>
      </c>
    </row>
    <row r="79" spans="1:29" x14ac:dyDescent="0.2">
      <c r="A79" s="1" t="s">
        <v>953</v>
      </c>
      <c r="B79" s="2">
        <v>32127</v>
      </c>
      <c r="C79" s="1" t="s">
        <v>37</v>
      </c>
      <c r="D79" s="2">
        <v>32127</v>
      </c>
      <c r="E79" s="1" t="s">
        <v>264</v>
      </c>
      <c r="F79" s="2">
        <v>32128</v>
      </c>
      <c r="G79" s="1" t="s">
        <v>31</v>
      </c>
      <c r="H79" s="1" t="s">
        <v>1328</v>
      </c>
      <c r="I79" s="1" t="s">
        <v>1329</v>
      </c>
      <c r="J79" s="3">
        <v>2475</v>
      </c>
      <c r="K79" s="1" t="s">
        <v>37</v>
      </c>
      <c r="L79" s="1" t="s">
        <v>37</v>
      </c>
      <c r="M79" s="4">
        <v>1.5089999999999999</v>
      </c>
      <c r="N79" s="1" t="s">
        <v>1330</v>
      </c>
      <c r="O79" s="1" t="s">
        <v>248</v>
      </c>
      <c r="P79" s="2"/>
      <c r="Q79" s="1" t="s">
        <v>1329</v>
      </c>
      <c r="R79" s="1" t="s">
        <v>37</v>
      </c>
      <c r="S79" s="1" t="s">
        <v>37</v>
      </c>
      <c r="T79" s="1" t="s">
        <v>37</v>
      </c>
      <c r="U79" s="1" t="s">
        <v>37</v>
      </c>
      <c r="V79" s="1" t="s">
        <v>37</v>
      </c>
      <c r="W79" s="1" t="s">
        <v>37</v>
      </c>
      <c r="X79" s="1" t="s">
        <v>37</v>
      </c>
      <c r="Y79" s="1" t="s">
        <v>37</v>
      </c>
      <c r="Z79" s="1" t="s">
        <v>37</v>
      </c>
      <c r="AA79" s="1" t="s">
        <v>37</v>
      </c>
      <c r="AB79" s="1" t="s">
        <v>37</v>
      </c>
      <c r="AC79" s="1" t="s">
        <v>37</v>
      </c>
    </row>
    <row r="80" spans="1:29" x14ac:dyDescent="0.2">
      <c r="A80" s="1" t="s">
        <v>953</v>
      </c>
      <c r="B80" s="2">
        <v>32132</v>
      </c>
      <c r="C80" s="1" t="s">
        <v>191</v>
      </c>
      <c r="D80" s="2">
        <v>32133</v>
      </c>
      <c r="E80" s="1" t="s">
        <v>190</v>
      </c>
      <c r="F80" s="2">
        <v>32134</v>
      </c>
      <c r="G80" s="1" t="s">
        <v>31</v>
      </c>
      <c r="H80" s="1" t="s">
        <v>1331</v>
      </c>
      <c r="I80" s="1" t="s">
        <v>1332</v>
      </c>
      <c r="J80" s="3">
        <v>4575</v>
      </c>
      <c r="K80" s="1" t="s">
        <v>37</v>
      </c>
      <c r="L80" s="1" t="s">
        <v>37</v>
      </c>
      <c r="M80" s="4">
        <v>2.79</v>
      </c>
      <c r="N80" s="1" t="s">
        <v>1333</v>
      </c>
      <c r="O80" s="1" t="s">
        <v>248</v>
      </c>
      <c r="P80" s="2"/>
      <c r="Q80" s="1" t="s">
        <v>37</v>
      </c>
      <c r="R80" s="1" t="s">
        <v>37</v>
      </c>
      <c r="S80" s="1" t="s">
        <v>37</v>
      </c>
      <c r="T80" s="1" t="s">
        <v>37</v>
      </c>
      <c r="U80" s="1" t="s">
        <v>37</v>
      </c>
      <c r="V80" s="1" t="s">
        <v>37</v>
      </c>
      <c r="W80" s="1" t="s">
        <v>37</v>
      </c>
      <c r="X80" s="1" t="s">
        <v>37</v>
      </c>
      <c r="Y80" s="1" t="s">
        <v>37</v>
      </c>
      <c r="Z80" s="1" t="s">
        <v>37</v>
      </c>
      <c r="AA80" s="1" t="s">
        <v>37</v>
      </c>
      <c r="AB80" s="1" t="s">
        <v>37</v>
      </c>
      <c r="AC80" s="1" t="s">
        <v>37</v>
      </c>
    </row>
    <row r="81" spans="1:29" x14ac:dyDescent="0.2">
      <c r="A81" s="1" t="s">
        <v>953</v>
      </c>
      <c r="B81" s="2">
        <v>32139</v>
      </c>
      <c r="C81" s="1" t="s">
        <v>542</v>
      </c>
      <c r="D81" s="2">
        <v>32140</v>
      </c>
      <c r="E81" s="1" t="s">
        <v>336</v>
      </c>
      <c r="F81" s="2">
        <v>32142</v>
      </c>
      <c r="G81" s="1" t="s">
        <v>31</v>
      </c>
      <c r="H81" s="1" t="s">
        <v>1334</v>
      </c>
      <c r="I81" s="1" t="s">
        <v>1335</v>
      </c>
      <c r="J81" s="3">
        <v>5300</v>
      </c>
      <c r="K81" s="1" t="s">
        <v>37</v>
      </c>
      <c r="L81" s="1" t="s">
        <v>37</v>
      </c>
      <c r="M81" s="4">
        <v>3.2319999999999998</v>
      </c>
      <c r="N81" s="1" t="s">
        <v>1336</v>
      </c>
      <c r="O81" s="1" t="s">
        <v>248</v>
      </c>
      <c r="P81" s="2"/>
      <c r="Q81" s="1" t="s">
        <v>37</v>
      </c>
      <c r="R81" s="1" t="s">
        <v>37</v>
      </c>
      <c r="S81" s="1" t="s">
        <v>37</v>
      </c>
      <c r="T81" s="1" t="s">
        <v>37</v>
      </c>
      <c r="U81" s="1" t="s">
        <v>37</v>
      </c>
      <c r="V81" s="1" t="s">
        <v>37</v>
      </c>
      <c r="W81" s="1" t="s">
        <v>37</v>
      </c>
      <c r="X81" s="1" t="s">
        <v>37</v>
      </c>
      <c r="Y81" s="1" t="s">
        <v>37</v>
      </c>
      <c r="Z81" s="1" t="s">
        <v>37</v>
      </c>
      <c r="AA81" s="1" t="s">
        <v>37</v>
      </c>
      <c r="AB81" s="1" t="s">
        <v>37</v>
      </c>
      <c r="AC81" s="1" t="s">
        <v>37</v>
      </c>
    </row>
    <row r="82" spans="1:29" x14ac:dyDescent="0.2">
      <c r="A82" s="1" t="s">
        <v>953</v>
      </c>
      <c r="B82" s="2">
        <v>32144</v>
      </c>
      <c r="C82" s="1" t="s">
        <v>250</v>
      </c>
      <c r="D82" s="2">
        <v>32146</v>
      </c>
      <c r="E82" s="1" t="s">
        <v>191</v>
      </c>
      <c r="F82" s="2">
        <v>32148</v>
      </c>
      <c r="G82" s="1" t="s">
        <v>31</v>
      </c>
      <c r="H82" s="1" t="s">
        <v>1337</v>
      </c>
      <c r="I82" s="1" t="s">
        <v>1338</v>
      </c>
      <c r="J82" s="3">
        <v>14500</v>
      </c>
      <c r="K82" s="1" t="s">
        <v>37</v>
      </c>
      <c r="L82" s="1" t="s">
        <v>37</v>
      </c>
      <c r="M82" s="4">
        <v>8.8409999999999993</v>
      </c>
      <c r="N82" s="1" t="s">
        <v>1339</v>
      </c>
      <c r="O82" s="1" t="s">
        <v>248</v>
      </c>
      <c r="P82" s="2"/>
      <c r="Q82" s="1" t="s">
        <v>37</v>
      </c>
      <c r="R82" s="1" t="s">
        <v>37</v>
      </c>
      <c r="S82" s="1" t="s">
        <v>37</v>
      </c>
      <c r="T82" s="1" t="s">
        <v>37</v>
      </c>
      <c r="U82" s="1" t="s">
        <v>37</v>
      </c>
      <c r="V82" s="1" t="s">
        <v>37</v>
      </c>
      <c r="W82" s="1" t="s">
        <v>37</v>
      </c>
      <c r="X82" s="1" t="s">
        <v>37</v>
      </c>
      <c r="Y82" s="1" t="s">
        <v>37</v>
      </c>
      <c r="Z82" s="1" t="s">
        <v>37</v>
      </c>
      <c r="AA82" s="1" t="s">
        <v>37</v>
      </c>
      <c r="AB82" s="1" t="s">
        <v>37</v>
      </c>
      <c r="AC82" s="1" t="s">
        <v>37</v>
      </c>
    </row>
    <row r="83" spans="1:29" x14ac:dyDescent="0.2">
      <c r="A83" s="1" t="s">
        <v>953</v>
      </c>
      <c r="B83" s="2">
        <v>32152</v>
      </c>
      <c r="C83" s="1" t="s">
        <v>250</v>
      </c>
      <c r="D83" s="2">
        <v>32153</v>
      </c>
      <c r="E83" s="1" t="s">
        <v>351</v>
      </c>
      <c r="F83" s="2">
        <v>32153</v>
      </c>
      <c r="G83" s="1" t="s">
        <v>31</v>
      </c>
      <c r="H83" s="1" t="s">
        <v>1340</v>
      </c>
      <c r="I83" s="1" t="s">
        <v>1341</v>
      </c>
      <c r="J83" s="3">
        <v>5400</v>
      </c>
      <c r="K83" s="1" t="s">
        <v>37</v>
      </c>
      <c r="L83" s="1" t="s">
        <v>37</v>
      </c>
      <c r="M83" s="4">
        <v>3.2919999999999998</v>
      </c>
      <c r="N83" s="1" t="s">
        <v>1342</v>
      </c>
      <c r="O83" s="1" t="s">
        <v>248</v>
      </c>
      <c r="P83" s="2"/>
      <c r="Q83" s="1" t="s">
        <v>37</v>
      </c>
      <c r="R83" s="1" t="s">
        <v>37</v>
      </c>
      <c r="S83" s="1" t="s">
        <v>37</v>
      </c>
      <c r="T83" s="1" t="s">
        <v>37</v>
      </c>
      <c r="U83" s="1" t="s">
        <v>37</v>
      </c>
      <c r="V83" s="1" t="s">
        <v>37</v>
      </c>
      <c r="W83" s="1" t="s">
        <v>37</v>
      </c>
      <c r="X83" s="1" t="s">
        <v>37</v>
      </c>
      <c r="Y83" s="1" t="s">
        <v>37</v>
      </c>
      <c r="Z83" s="1" t="s">
        <v>37</v>
      </c>
      <c r="AA83" s="1" t="s">
        <v>37</v>
      </c>
      <c r="AB83" s="1" t="s">
        <v>37</v>
      </c>
      <c r="AC83" s="1" t="s">
        <v>37</v>
      </c>
    </row>
    <row r="84" spans="1:29" x14ac:dyDescent="0.2">
      <c r="A84" s="1" t="s">
        <v>953</v>
      </c>
      <c r="B84" s="2">
        <v>32157</v>
      </c>
      <c r="C84" s="1" t="s">
        <v>37</v>
      </c>
      <c r="D84" s="2">
        <v>32159</v>
      </c>
      <c r="E84" s="1" t="s">
        <v>37</v>
      </c>
      <c r="F84" s="2">
        <v>32161</v>
      </c>
      <c r="G84" s="1" t="s">
        <v>31</v>
      </c>
      <c r="H84" s="1" t="s">
        <v>1343</v>
      </c>
      <c r="I84" s="1" t="s">
        <v>1344</v>
      </c>
      <c r="J84" s="3">
        <v>11360</v>
      </c>
      <c r="K84" s="1" t="s">
        <v>37</v>
      </c>
      <c r="L84" s="1" t="s">
        <v>37</v>
      </c>
      <c r="M84" s="4">
        <v>6.9269999999999996</v>
      </c>
      <c r="N84" s="1" t="s">
        <v>1345</v>
      </c>
      <c r="O84" s="1" t="s">
        <v>248</v>
      </c>
      <c r="P84" s="2"/>
      <c r="Q84" s="1" t="s">
        <v>37</v>
      </c>
      <c r="R84" s="1" t="s">
        <v>37</v>
      </c>
      <c r="S84" s="1" t="s">
        <v>37</v>
      </c>
      <c r="T84" s="1" t="s">
        <v>37</v>
      </c>
      <c r="U84" s="1" t="s">
        <v>37</v>
      </c>
      <c r="V84" s="1" t="s">
        <v>37</v>
      </c>
      <c r="W84" s="1" t="s">
        <v>37</v>
      </c>
      <c r="X84" s="1" t="s">
        <v>37</v>
      </c>
      <c r="Y84" s="1" t="s">
        <v>37</v>
      </c>
      <c r="Z84" s="1" t="s">
        <v>37</v>
      </c>
      <c r="AA84" s="1" t="s">
        <v>37</v>
      </c>
      <c r="AB84" s="1" t="s">
        <v>37</v>
      </c>
      <c r="AC84" s="1" t="s">
        <v>37</v>
      </c>
    </row>
    <row r="85" spans="1:29" x14ac:dyDescent="0.2">
      <c r="A85" s="1" t="s">
        <v>953</v>
      </c>
      <c r="B85" s="2">
        <v>32171</v>
      </c>
      <c r="C85" s="1" t="s">
        <v>211</v>
      </c>
      <c r="D85" s="2">
        <v>32171</v>
      </c>
      <c r="E85" s="1" t="s">
        <v>210</v>
      </c>
      <c r="F85" s="2">
        <v>32172</v>
      </c>
      <c r="G85" s="1" t="s">
        <v>31</v>
      </c>
      <c r="H85" s="1" t="s">
        <v>1346</v>
      </c>
      <c r="I85" s="1" t="s">
        <v>1347</v>
      </c>
      <c r="J85" s="3">
        <v>1500</v>
      </c>
      <c r="K85" s="1" t="s">
        <v>37</v>
      </c>
      <c r="L85" s="1" t="s">
        <v>37</v>
      </c>
      <c r="M85" s="4">
        <v>0.91500000000000004</v>
      </c>
      <c r="N85" s="1" t="s">
        <v>1348</v>
      </c>
      <c r="O85" s="1" t="s">
        <v>248</v>
      </c>
      <c r="P85" s="2"/>
      <c r="Q85" s="1" t="s">
        <v>37</v>
      </c>
      <c r="R85" s="1" t="s">
        <v>37</v>
      </c>
      <c r="S85" s="1" t="s">
        <v>37</v>
      </c>
      <c r="T85" s="1" t="s">
        <v>37</v>
      </c>
      <c r="U85" s="1" t="s">
        <v>37</v>
      </c>
      <c r="V85" s="1" t="s">
        <v>37</v>
      </c>
      <c r="W85" s="1" t="s">
        <v>37</v>
      </c>
      <c r="X85" s="1" t="s">
        <v>37</v>
      </c>
      <c r="Y85" s="1" t="s">
        <v>37</v>
      </c>
      <c r="Z85" s="1" t="s">
        <v>37</v>
      </c>
      <c r="AA85" s="1" t="s">
        <v>37</v>
      </c>
      <c r="AB85" s="1" t="s">
        <v>37</v>
      </c>
      <c r="AC85" s="1" t="s">
        <v>37</v>
      </c>
    </row>
    <row r="86" spans="1:29" x14ac:dyDescent="0.2">
      <c r="A86" s="1" t="s">
        <v>953</v>
      </c>
      <c r="B86" s="2">
        <v>32201</v>
      </c>
      <c r="C86" s="1" t="s">
        <v>37</v>
      </c>
      <c r="D86" s="2">
        <v>32203</v>
      </c>
      <c r="E86" s="1" t="s">
        <v>37</v>
      </c>
      <c r="F86" s="2">
        <v>32204</v>
      </c>
      <c r="G86" s="1" t="s">
        <v>31</v>
      </c>
      <c r="H86" s="1" t="s">
        <v>1349</v>
      </c>
      <c r="I86" s="1" t="s">
        <v>1350</v>
      </c>
      <c r="J86" s="3">
        <v>8300</v>
      </c>
      <c r="K86" s="1" t="s">
        <v>37</v>
      </c>
      <c r="L86" s="1" t="s">
        <v>37</v>
      </c>
      <c r="M86" s="4">
        <v>5.0609999999999999</v>
      </c>
      <c r="N86" s="1" t="s">
        <v>1351</v>
      </c>
      <c r="O86" s="1" t="s">
        <v>248</v>
      </c>
      <c r="P86" s="2"/>
      <c r="Q86" s="1" t="s">
        <v>37</v>
      </c>
      <c r="R86" s="1" t="s">
        <v>37</v>
      </c>
      <c r="S86" s="1" t="s">
        <v>37</v>
      </c>
      <c r="T86" s="1" t="s">
        <v>37</v>
      </c>
      <c r="U86" s="1" t="s">
        <v>37</v>
      </c>
      <c r="V86" s="1" t="s">
        <v>37</v>
      </c>
      <c r="W86" s="1" t="s">
        <v>37</v>
      </c>
      <c r="X86" s="1" t="s">
        <v>37</v>
      </c>
      <c r="Y86" s="1" t="s">
        <v>37</v>
      </c>
      <c r="Z86" s="1" t="s">
        <v>37</v>
      </c>
      <c r="AA86" s="1" t="s">
        <v>37</v>
      </c>
      <c r="AB86" s="1" t="s">
        <v>37</v>
      </c>
      <c r="AC86" s="1" t="s">
        <v>37</v>
      </c>
    </row>
    <row r="87" spans="1:29" x14ac:dyDescent="0.2">
      <c r="A87" s="1" t="s">
        <v>953</v>
      </c>
      <c r="B87" s="2">
        <v>32246</v>
      </c>
      <c r="C87" s="1" t="s">
        <v>37</v>
      </c>
      <c r="D87" s="2">
        <v>32248</v>
      </c>
      <c r="E87" s="1" t="s">
        <v>37</v>
      </c>
      <c r="F87" s="2">
        <v>32248</v>
      </c>
      <c r="G87" s="1" t="s">
        <v>31</v>
      </c>
      <c r="H87" s="1" t="s">
        <v>1352</v>
      </c>
      <c r="I87" s="1" t="s">
        <v>1353</v>
      </c>
      <c r="J87" s="3">
        <v>7100</v>
      </c>
      <c r="K87" s="1" t="s">
        <v>37</v>
      </c>
      <c r="L87" s="1" t="s">
        <v>37</v>
      </c>
      <c r="M87" s="4">
        <v>4.3289999999999997</v>
      </c>
      <c r="N87" s="1" t="s">
        <v>1354</v>
      </c>
      <c r="O87" s="1" t="s">
        <v>248</v>
      </c>
      <c r="P87" s="2">
        <v>32265</v>
      </c>
      <c r="Q87" s="1" t="s">
        <v>37</v>
      </c>
      <c r="R87" s="1" t="s">
        <v>37</v>
      </c>
      <c r="S87" s="1" t="s">
        <v>37</v>
      </c>
      <c r="T87" s="1" t="s">
        <v>37</v>
      </c>
      <c r="U87" s="1" t="s">
        <v>37</v>
      </c>
      <c r="V87" s="1" t="s">
        <v>37</v>
      </c>
      <c r="W87" s="1" t="s">
        <v>37</v>
      </c>
      <c r="X87" s="1" t="s">
        <v>37</v>
      </c>
      <c r="Y87" s="1" t="s">
        <v>37</v>
      </c>
      <c r="Z87" s="1" t="s">
        <v>37</v>
      </c>
      <c r="AA87" s="1" t="s">
        <v>37</v>
      </c>
      <c r="AB87" s="1" t="s">
        <v>37</v>
      </c>
      <c r="AC87" s="1" t="s">
        <v>37</v>
      </c>
    </row>
    <row r="88" spans="1:29" x14ac:dyDescent="0.2">
      <c r="A88" s="1" t="s">
        <v>953</v>
      </c>
      <c r="B88" s="2">
        <v>32252</v>
      </c>
      <c r="C88" s="1" t="s">
        <v>37</v>
      </c>
      <c r="D88" s="2">
        <v>32253</v>
      </c>
      <c r="E88" s="1" t="s">
        <v>37</v>
      </c>
      <c r="F88" s="2">
        <v>32254</v>
      </c>
      <c r="G88" s="1" t="s">
        <v>31</v>
      </c>
      <c r="H88" s="1" t="s">
        <v>1355</v>
      </c>
      <c r="I88" s="1" t="s">
        <v>1356</v>
      </c>
      <c r="J88" s="3">
        <v>3850</v>
      </c>
      <c r="K88" s="1" t="s">
        <v>37</v>
      </c>
      <c r="L88" s="1" t="s">
        <v>37</v>
      </c>
      <c r="M88" s="4">
        <v>2.3479999999999999</v>
      </c>
      <c r="N88" s="1" t="s">
        <v>1357</v>
      </c>
      <c r="O88" s="1" t="s">
        <v>248</v>
      </c>
      <c r="P88" s="2">
        <v>32265</v>
      </c>
      <c r="Q88" s="1" t="s">
        <v>37</v>
      </c>
      <c r="R88" s="1" t="s">
        <v>37</v>
      </c>
      <c r="S88" s="1" t="s">
        <v>37</v>
      </c>
      <c r="T88" s="1" t="s">
        <v>37</v>
      </c>
      <c r="U88" s="1" t="s">
        <v>37</v>
      </c>
      <c r="V88" s="1" t="s">
        <v>37</v>
      </c>
      <c r="W88" s="1" t="s">
        <v>37</v>
      </c>
      <c r="X88" s="1" t="s">
        <v>37</v>
      </c>
      <c r="Y88" s="1" t="s">
        <v>37</v>
      </c>
      <c r="Z88" s="1" t="s">
        <v>37</v>
      </c>
      <c r="AA88" s="1" t="s">
        <v>37</v>
      </c>
      <c r="AB88" s="1" t="s">
        <v>37</v>
      </c>
      <c r="AC88" s="1" t="s">
        <v>37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selection activeCell="K27" sqref="K27"/>
    </sheetView>
  </sheetViews>
  <sheetFormatPr defaultRowHeight="12.75" x14ac:dyDescent="0.2"/>
  <cols>
    <col min="2" max="2" width="12.7109375" customWidth="1"/>
    <col min="13" max="13" width="12" customWidth="1"/>
  </cols>
  <sheetData>
    <row r="1" spans="1:15" x14ac:dyDescent="0.2">
      <c r="A1" s="1" t="s">
        <v>1423</v>
      </c>
      <c r="E1" s="1" t="s">
        <v>1424</v>
      </c>
      <c r="L1" s="1" t="s">
        <v>1423</v>
      </c>
    </row>
    <row r="3" spans="1:15" x14ac:dyDescent="0.2">
      <c r="M3" s="1" t="s">
        <v>1425</v>
      </c>
    </row>
    <row r="5" spans="1:15" x14ac:dyDescent="0.2">
      <c r="B5" s="7" t="s">
        <v>1406</v>
      </c>
      <c r="C5" s="7" t="s">
        <v>1373</v>
      </c>
      <c r="D5" s="7" t="s">
        <v>1374</v>
      </c>
      <c r="F5" s="7" t="s">
        <v>1426</v>
      </c>
      <c r="G5" s="7" t="s">
        <v>1408</v>
      </c>
      <c r="H5" s="1" t="s">
        <v>1408</v>
      </c>
      <c r="I5" s="7" t="s">
        <v>1373</v>
      </c>
      <c r="J5" s="7" t="s">
        <v>1374</v>
      </c>
      <c r="M5" s="7" t="s">
        <v>1406</v>
      </c>
      <c r="N5" s="7" t="s">
        <v>1373</v>
      </c>
      <c r="O5" s="7" t="s">
        <v>1374</v>
      </c>
    </row>
    <row r="6" spans="1:15" x14ac:dyDescent="0.2">
      <c r="B6" s="7" t="s">
        <v>1409</v>
      </c>
      <c r="F6" s="7" t="s">
        <v>1410</v>
      </c>
      <c r="G6" s="7" t="s">
        <v>1411</v>
      </c>
      <c r="H6" s="1" t="s">
        <v>1427</v>
      </c>
      <c r="M6" s="7" t="s">
        <v>1409</v>
      </c>
    </row>
    <row r="7" spans="1:15" x14ac:dyDescent="0.2">
      <c r="C7" s="6"/>
      <c r="G7" s="7" t="s">
        <v>1412</v>
      </c>
      <c r="N7" s="6"/>
    </row>
    <row r="8" spans="1:15" x14ac:dyDescent="0.2">
      <c r="C8" s="6"/>
      <c r="N8" s="6"/>
    </row>
    <row r="9" spans="1:15" x14ac:dyDescent="0.2">
      <c r="C9" s="6"/>
      <c r="N9" s="6"/>
    </row>
    <row r="10" spans="1:15" x14ac:dyDescent="0.2">
      <c r="I10" s="5"/>
      <c r="J10" s="6"/>
    </row>
    <row r="11" spans="1:15" x14ac:dyDescent="0.2">
      <c r="A11" s="8">
        <v>8</v>
      </c>
      <c r="B11" s="9">
        <v>55224000</v>
      </c>
      <c r="C11" s="5">
        <v>-13.7</v>
      </c>
      <c r="D11" s="6">
        <v>-101</v>
      </c>
      <c r="L11" s="8">
        <v>309</v>
      </c>
      <c r="M11" s="9">
        <v>261960000</v>
      </c>
      <c r="N11" s="5">
        <v>-13.7</v>
      </c>
      <c r="O11" s="6">
        <v>-106</v>
      </c>
    </row>
    <row r="12" spans="1:15" x14ac:dyDescent="0.2">
      <c r="A12" s="8">
        <v>41</v>
      </c>
      <c r="B12" s="9">
        <v>17841600</v>
      </c>
      <c r="C12" s="5">
        <v>-13.5</v>
      </c>
      <c r="D12" s="6">
        <v>-101</v>
      </c>
      <c r="E12" s="8">
        <v>41</v>
      </c>
      <c r="F12" s="8">
        <v>1210.0072320000002</v>
      </c>
      <c r="G12" s="8">
        <v>3.6848735190000004</v>
      </c>
      <c r="H12" s="8">
        <v>3.68486</v>
      </c>
      <c r="I12" s="8">
        <v>-1.45</v>
      </c>
      <c r="L12" s="8">
        <v>279</v>
      </c>
      <c r="M12" s="9">
        <v>172752000</v>
      </c>
      <c r="N12" s="5">
        <v>-14.2</v>
      </c>
      <c r="O12" s="6">
        <v>-113</v>
      </c>
    </row>
    <row r="13" spans="1:15" x14ac:dyDescent="0.2">
      <c r="E13" s="8">
        <v>49</v>
      </c>
      <c r="F13" s="8">
        <v>1209.970656</v>
      </c>
      <c r="G13" s="8">
        <v>3.6792522720000003</v>
      </c>
      <c r="H13" s="8">
        <v>3.6793399999999998</v>
      </c>
      <c r="I13" s="5">
        <v>-1.6</v>
      </c>
      <c r="J13" s="6">
        <v>-42</v>
      </c>
      <c r="L13" s="8">
        <v>400</v>
      </c>
      <c r="M13" s="9">
        <v>146131200</v>
      </c>
      <c r="N13" s="5">
        <v>-13.95</v>
      </c>
      <c r="O13" s="6">
        <v>-104</v>
      </c>
    </row>
    <row r="14" spans="1:15" x14ac:dyDescent="0.2">
      <c r="A14" s="8">
        <v>70</v>
      </c>
      <c r="B14" s="9">
        <v>8779200</v>
      </c>
      <c r="C14" s="5">
        <v>-13.3</v>
      </c>
      <c r="D14" s="6">
        <v>-107</v>
      </c>
      <c r="E14" s="8">
        <v>70</v>
      </c>
      <c r="F14" s="8">
        <v>1209.8822640000001</v>
      </c>
      <c r="G14" s="8">
        <v>3.6656794080000004</v>
      </c>
      <c r="H14" s="8">
        <v>3.6656900000000001</v>
      </c>
      <c r="I14" s="5">
        <v>-1.5</v>
      </c>
      <c r="J14" s="6">
        <v>-43</v>
      </c>
      <c r="L14" s="8">
        <v>349</v>
      </c>
      <c r="M14" s="9">
        <v>126873600</v>
      </c>
      <c r="N14" s="5">
        <v>-13.5</v>
      </c>
      <c r="O14" s="6">
        <v>-105</v>
      </c>
    </row>
    <row r="15" spans="1:15" x14ac:dyDescent="0.2">
      <c r="A15" s="8">
        <v>100</v>
      </c>
      <c r="B15" s="9">
        <v>18408000</v>
      </c>
      <c r="C15" s="5">
        <v>-12.85</v>
      </c>
      <c r="D15" s="6">
        <v>-102</v>
      </c>
      <c r="E15" s="8">
        <v>100</v>
      </c>
      <c r="F15" s="8">
        <v>1209.6841440000001</v>
      </c>
      <c r="G15" s="8">
        <v>3.6353303460000004</v>
      </c>
      <c r="H15" s="8">
        <v>3.6353599999999999</v>
      </c>
      <c r="I15" s="5">
        <v>-1.3</v>
      </c>
      <c r="J15" s="6">
        <v>-36</v>
      </c>
      <c r="L15" s="8">
        <v>645</v>
      </c>
      <c r="M15" s="9">
        <v>71649600</v>
      </c>
      <c r="N15" s="5">
        <v>-14.5</v>
      </c>
      <c r="O15" s="6">
        <v>-112.5</v>
      </c>
    </row>
    <row r="16" spans="1:15" x14ac:dyDescent="0.2">
      <c r="A16" s="8">
        <v>132</v>
      </c>
      <c r="B16" s="9">
        <v>19824000</v>
      </c>
      <c r="C16" s="5">
        <v>-13.2</v>
      </c>
      <c r="D16" s="6">
        <v>-103</v>
      </c>
      <c r="E16" s="8">
        <v>132</v>
      </c>
      <c r="F16" s="8">
        <v>1209.7725360000002</v>
      </c>
      <c r="G16" s="8">
        <v>3.6488588220000002</v>
      </c>
      <c r="H16" s="8">
        <v>3.6489699999999998</v>
      </c>
      <c r="I16" s="5">
        <v>-1.3</v>
      </c>
      <c r="J16" s="6">
        <v>-37</v>
      </c>
      <c r="L16" s="8">
        <v>8</v>
      </c>
      <c r="M16" s="9">
        <v>55224000</v>
      </c>
      <c r="N16" s="5">
        <v>-13.7</v>
      </c>
      <c r="O16" s="6">
        <v>-101</v>
      </c>
    </row>
    <row r="17" spans="1:15" x14ac:dyDescent="0.2">
      <c r="A17" s="8">
        <v>161</v>
      </c>
      <c r="B17" s="9">
        <v>28603200</v>
      </c>
      <c r="C17" s="5">
        <v>-13.5</v>
      </c>
      <c r="D17" s="6">
        <v>-107</v>
      </c>
      <c r="E17" s="8">
        <v>161</v>
      </c>
      <c r="F17" s="8">
        <v>1209.501264</v>
      </c>
      <c r="G17" s="8">
        <v>3.6067383090000003</v>
      </c>
      <c r="H17" s="8">
        <v>3.6074299999999999</v>
      </c>
      <c r="I17" s="5">
        <v>-1.4</v>
      </c>
      <c r="J17" s="6">
        <v>-42</v>
      </c>
      <c r="L17" s="8">
        <v>464</v>
      </c>
      <c r="M17" s="9">
        <v>43329600</v>
      </c>
      <c r="N17" s="5">
        <v>-13.25</v>
      </c>
      <c r="O17" s="6">
        <v>-103.5</v>
      </c>
    </row>
    <row r="18" spans="1:15" x14ac:dyDescent="0.2">
      <c r="A18" s="8">
        <v>189</v>
      </c>
      <c r="B18" s="9">
        <v>33700800</v>
      </c>
      <c r="C18" s="5">
        <v>-13.8</v>
      </c>
      <c r="D18" s="6">
        <v>-109</v>
      </c>
      <c r="L18" s="8">
        <v>436</v>
      </c>
      <c r="M18" s="9">
        <v>41630400</v>
      </c>
      <c r="N18" s="5">
        <v>-14.35</v>
      </c>
      <c r="O18" s="6">
        <v>-106.5</v>
      </c>
    </row>
    <row r="19" spans="1:15" x14ac:dyDescent="0.2">
      <c r="A19" s="8">
        <v>223</v>
      </c>
      <c r="B19" s="9">
        <v>23222400</v>
      </c>
      <c r="C19" s="5">
        <v>-13.6</v>
      </c>
      <c r="D19" s="6">
        <v>-112</v>
      </c>
      <c r="E19" s="8">
        <v>223</v>
      </c>
      <c r="F19" s="8">
        <v>1209.361056</v>
      </c>
      <c r="G19" s="8">
        <v>3.5860510350000001</v>
      </c>
      <c r="H19" s="8">
        <v>3.58609</v>
      </c>
      <c r="I19" s="5">
        <v>-1.6</v>
      </c>
      <c r="J19" s="6">
        <v>-43</v>
      </c>
      <c r="L19" s="8">
        <v>526</v>
      </c>
      <c r="M19" s="9">
        <v>36816000</v>
      </c>
      <c r="N19" s="5">
        <v>-13.75</v>
      </c>
      <c r="O19" s="6">
        <v>-106.5</v>
      </c>
    </row>
    <row r="20" spans="1:15" x14ac:dyDescent="0.2">
      <c r="A20" s="8">
        <v>250</v>
      </c>
      <c r="B20" s="9">
        <v>25204800</v>
      </c>
      <c r="C20" s="5">
        <v>-13.7</v>
      </c>
      <c r="D20" s="6">
        <v>-111</v>
      </c>
      <c r="E20" s="8">
        <v>251</v>
      </c>
      <c r="F20" s="8">
        <v>1209.2940000000001</v>
      </c>
      <c r="G20" s="8">
        <v>3.5758553580000001</v>
      </c>
      <c r="H20" s="8">
        <v>3.5758899999999998</v>
      </c>
      <c r="I20" s="5">
        <v>-1.8</v>
      </c>
      <c r="J20" s="6">
        <v>-44</v>
      </c>
      <c r="L20" s="8">
        <v>707</v>
      </c>
      <c r="M20" s="9">
        <v>33984000</v>
      </c>
      <c r="N20" s="5">
        <v>-13.7</v>
      </c>
      <c r="O20" s="6">
        <v>-105.5</v>
      </c>
    </row>
    <row r="21" spans="1:15" x14ac:dyDescent="0.2">
      <c r="A21" s="8">
        <v>279</v>
      </c>
      <c r="B21" s="9">
        <v>172752000</v>
      </c>
      <c r="C21" s="5">
        <v>-14.2</v>
      </c>
      <c r="D21" s="6">
        <v>-113</v>
      </c>
      <c r="E21" s="8">
        <v>280</v>
      </c>
      <c r="F21" s="8">
        <v>1209.5073600000001</v>
      </c>
      <c r="G21" s="8">
        <v>3.6083338110000005</v>
      </c>
      <c r="H21" s="8">
        <v>3.6083500000000002</v>
      </c>
      <c r="I21" s="5">
        <v>-1.9</v>
      </c>
      <c r="J21" s="6">
        <v>-47</v>
      </c>
      <c r="L21" s="8">
        <v>189</v>
      </c>
      <c r="M21" s="9">
        <v>33700800</v>
      </c>
      <c r="N21" s="5">
        <v>-13.8</v>
      </c>
      <c r="O21" s="6">
        <v>-109</v>
      </c>
    </row>
    <row r="22" spans="1:15" x14ac:dyDescent="0.2">
      <c r="A22" s="8">
        <v>309</v>
      </c>
      <c r="B22" s="9">
        <v>261960000</v>
      </c>
      <c r="C22" s="5">
        <v>-13.7</v>
      </c>
      <c r="D22" s="6">
        <v>-106</v>
      </c>
      <c r="E22" s="8">
        <v>309</v>
      </c>
      <c r="F22" s="8">
        <v>1209.8121599999999</v>
      </c>
      <c r="G22" s="8">
        <v>3.6549301140000003</v>
      </c>
      <c r="H22" s="8">
        <v>3.6549499999999999</v>
      </c>
      <c r="I22" s="5">
        <v>-0.8</v>
      </c>
      <c r="J22" s="6">
        <v>-42</v>
      </c>
      <c r="L22" s="8">
        <v>587</v>
      </c>
      <c r="M22" s="9">
        <v>33700800</v>
      </c>
      <c r="N22" s="5">
        <v>-14.5</v>
      </c>
      <c r="O22" s="6">
        <v>-112</v>
      </c>
    </row>
    <row r="23" spans="1:15" x14ac:dyDescent="0.2">
      <c r="A23" s="8">
        <v>349</v>
      </c>
      <c r="B23" s="9">
        <v>126873600</v>
      </c>
      <c r="C23" s="5">
        <v>-13.5</v>
      </c>
      <c r="D23" s="6">
        <v>-105</v>
      </c>
      <c r="E23" s="8">
        <v>349</v>
      </c>
      <c r="F23" s="8">
        <v>1210.0590480000001</v>
      </c>
      <c r="G23" s="8">
        <v>3.6928670580000005</v>
      </c>
      <c r="H23" s="8">
        <v>3.69285</v>
      </c>
      <c r="I23" s="5">
        <v>-1</v>
      </c>
      <c r="J23" s="6">
        <v>-43</v>
      </c>
      <c r="L23" s="8">
        <v>553</v>
      </c>
      <c r="M23" s="9">
        <v>30302400</v>
      </c>
      <c r="N23" s="5">
        <v>-13.9</v>
      </c>
      <c r="O23" s="8">
        <v>-109.5</v>
      </c>
    </row>
    <row r="24" spans="1:15" x14ac:dyDescent="0.2">
      <c r="E24" s="8">
        <v>353</v>
      </c>
      <c r="F24" s="8">
        <v>1210.0773360000001</v>
      </c>
      <c r="G24" s="8">
        <v>3.6958176270000003</v>
      </c>
      <c r="H24" s="8">
        <v>3.69564</v>
      </c>
      <c r="I24" s="5">
        <v>-1.7</v>
      </c>
      <c r="L24" s="8">
        <v>161</v>
      </c>
      <c r="M24" s="9">
        <v>28603200</v>
      </c>
      <c r="N24" s="5">
        <v>-13.5</v>
      </c>
      <c r="O24" s="6">
        <v>-107</v>
      </c>
    </row>
    <row r="25" spans="1:15" x14ac:dyDescent="0.2">
      <c r="E25" s="8">
        <v>371</v>
      </c>
      <c r="F25" s="8">
        <v>1210.1596320000001</v>
      </c>
      <c r="G25" s="8">
        <v>3.7085804100000002</v>
      </c>
      <c r="H25" s="8">
        <v>3.70852</v>
      </c>
      <c r="I25" s="5">
        <v>-2.1</v>
      </c>
      <c r="J25" s="6">
        <v>-43</v>
      </c>
      <c r="L25" s="8">
        <v>499</v>
      </c>
      <c r="M25" s="9">
        <v>27187200</v>
      </c>
      <c r="N25" s="5">
        <v>-13.6</v>
      </c>
      <c r="O25" s="6">
        <v>-105</v>
      </c>
    </row>
    <row r="26" spans="1:15" x14ac:dyDescent="0.2">
      <c r="A26" s="8">
        <v>400</v>
      </c>
      <c r="B26" s="9">
        <v>146131200</v>
      </c>
      <c r="C26" s="5">
        <v>-13.95</v>
      </c>
      <c r="D26" s="6">
        <v>-104</v>
      </c>
      <c r="L26" s="8">
        <v>617</v>
      </c>
      <c r="M26" s="9">
        <v>26337600</v>
      </c>
      <c r="N26" s="5">
        <v>-14.05</v>
      </c>
      <c r="O26" s="6">
        <v>-109.5</v>
      </c>
    </row>
    <row r="27" spans="1:15" x14ac:dyDescent="0.2">
      <c r="A27" s="8">
        <v>436</v>
      </c>
      <c r="B27" s="9">
        <v>41630400</v>
      </c>
      <c r="C27" s="5">
        <v>-14.35</v>
      </c>
      <c r="D27" s="6">
        <v>-106.5</v>
      </c>
      <c r="E27" s="8">
        <v>436</v>
      </c>
      <c r="F27" s="8">
        <v>1210.6351200000001</v>
      </c>
      <c r="G27" s="8">
        <v>3.7823175090000003</v>
      </c>
      <c r="H27" s="8">
        <v>3.78226</v>
      </c>
      <c r="I27" s="5">
        <v>-2.15</v>
      </c>
      <c r="J27" s="6">
        <v>-44</v>
      </c>
      <c r="L27" s="8">
        <v>250</v>
      </c>
      <c r="M27" s="9">
        <v>25204800</v>
      </c>
      <c r="N27" s="5">
        <v>-13.7</v>
      </c>
      <c r="O27" s="6">
        <v>-111</v>
      </c>
    </row>
    <row r="28" spans="1:15" x14ac:dyDescent="0.2">
      <c r="E28" s="8">
        <v>443</v>
      </c>
      <c r="F28" s="8">
        <v>1210.5558720000001</v>
      </c>
      <c r="G28" s="8">
        <v>3.7699838100000003</v>
      </c>
      <c r="H28" s="8">
        <v>3.76999</v>
      </c>
      <c r="I28" s="8">
        <v>-2.15</v>
      </c>
      <c r="L28" s="8">
        <v>674</v>
      </c>
      <c r="M28" s="9">
        <v>25204800</v>
      </c>
      <c r="N28" s="5">
        <v>-13.8</v>
      </c>
      <c r="O28" s="6">
        <v>-107</v>
      </c>
    </row>
    <row r="29" spans="1:15" x14ac:dyDescent="0.2">
      <c r="A29" s="8">
        <v>464</v>
      </c>
      <c r="B29" s="9">
        <v>43329600</v>
      </c>
      <c r="C29" s="5">
        <v>-13.25</v>
      </c>
      <c r="D29" s="6">
        <v>-103.5</v>
      </c>
      <c r="E29" s="8">
        <v>464</v>
      </c>
      <c r="F29" s="8">
        <v>1210.5101520000001</v>
      </c>
      <c r="G29" s="8">
        <v>3.7628767980000002</v>
      </c>
      <c r="H29" s="8">
        <v>3.7628400000000002</v>
      </c>
      <c r="I29" s="5">
        <v>-2.1</v>
      </c>
      <c r="J29" s="6">
        <v>-43.5</v>
      </c>
      <c r="L29" s="8">
        <v>743</v>
      </c>
      <c r="M29" s="9">
        <v>24638400</v>
      </c>
      <c r="N29" s="5">
        <v>-13.4</v>
      </c>
      <c r="O29" s="6">
        <v>-106</v>
      </c>
    </row>
    <row r="30" spans="1:15" x14ac:dyDescent="0.2">
      <c r="A30" s="8">
        <v>499</v>
      </c>
      <c r="B30" s="9">
        <v>27187200</v>
      </c>
      <c r="C30" s="5">
        <v>-13.6</v>
      </c>
      <c r="D30" s="6">
        <v>-105</v>
      </c>
      <c r="E30" s="8">
        <v>494</v>
      </c>
      <c r="F30" s="8">
        <v>1210.4949120000001</v>
      </c>
      <c r="G30" s="8">
        <v>3.7605082050000003</v>
      </c>
      <c r="H30" s="8">
        <v>3.76051</v>
      </c>
      <c r="I30" s="5">
        <v>-1.9</v>
      </c>
      <c r="J30" s="8">
        <v>-40.5</v>
      </c>
      <c r="L30" s="8">
        <v>223</v>
      </c>
      <c r="M30" s="9">
        <v>23222400</v>
      </c>
      <c r="N30" s="5">
        <v>-13.6</v>
      </c>
      <c r="O30" s="6">
        <v>-112</v>
      </c>
    </row>
    <row r="31" spans="1:15" x14ac:dyDescent="0.2">
      <c r="A31" s="8">
        <v>526</v>
      </c>
      <c r="B31" s="9">
        <v>36816000</v>
      </c>
      <c r="C31" s="5">
        <v>-13.75</v>
      </c>
      <c r="D31" s="6">
        <v>-106.5</v>
      </c>
      <c r="E31" s="8">
        <v>526</v>
      </c>
      <c r="F31" s="8">
        <v>1210.5985440000002</v>
      </c>
      <c r="G31" s="8">
        <v>3.7766235150000003</v>
      </c>
      <c r="H31" s="8">
        <v>3.7766600000000001</v>
      </c>
      <c r="I31" s="5">
        <v>-2.4</v>
      </c>
      <c r="J31" s="6">
        <v>-46</v>
      </c>
      <c r="L31" s="8">
        <v>132</v>
      </c>
      <c r="M31" s="9">
        <v>19824000</v>
      </c>
      <c r="N31" s="5">
        <v>-13.2</v>
      </c>
      <c r="O31" s="6">
        <v>-103</v>
      </c>
    </row>
    <row r="32" spans="1:15" x14ac:dyDescent="0.2">
      <c r="A32" s="8">
        <v>553</v>
      </c>
      <c r="B32" s="9">
        <v>30302400</v>
      </c>
      <c r="C32" s="5">
        <v>-13.9</v>
      </c>
      <c r="D32" s="8">
        <v>-109.5</v>
      </c>
      <c r="E32" s="8">
        <v>553</v>
      </c>
      <c r="F32" s="8">
        <v>1210.2205920000001</v>
      </c>
      <c r="G32" s="8">
        <v>3.7179980640000001</v>
      </c>
      <c r="H32" s="8">
        <v>3.7179799999999998</v>
      </c>
      <c r="I32" s="5">
        <v>-2</v>
      </c>
      <c r="J32" s="6">
        <v>-42</v>
      </c>
      <c r="L32" s="8">
        <v>100</v>
      </c>
      <c r="M32" s="9">
        <v>18408000</v>
      </c>
      <c r="N32" s="5">
        <v>-12.85</v>
      </c>
      <c r="O32" s="6">
        <v>-102</v>
      </c>
    </row>
    <row r="33" spans="1:15" x14ac:dyDescent="0.2">
      <c r="A33" s="8">
        <v>587</v>
      </c>
      <c r="B33" s="9">
        <v>33700800</v>
      </c>
      <c r="C33" s="5">
        <v>-14.5</v>
      </c>
      <c r="D33" s="6">
        <v>-112</v>
      </c>
      <c r="E33" s="8">
        <v>587</v>
      </c>
      <c r="F33" s="8">
        <v>1210.2632639999999</v>
      </c>
      <c r="G33" s="8">
        <v>3.7245958470000002</v>
      </c>
      <c r="H33" s="8">
        <v>3.7244999999999999</v>
      </c>
      <c r="I33" s="5">
        <v>-1.85</v>
      </c>
      <c r="J33" s="6">
        <v>-42.5</v>
      </c>
      <c r="L33" s="8">
        <v>41</v>
      </c>
      <c r="M33" s="9">
        <v>17841600</v>
      </c>
      <c r="N33" s="5">
        <v>-13.5</v>
      </c>
      <c r="O33" s="6">
        <v>-101</v>
      </c>
    </row>
    <row r="34" spans="1:15" x14ac:dyDescent="0.2">
      <c r="E34" s="8">
        <v>606</v>
      </c>
      <c r="F34" s="8">
        <v>1210.251072</v>
      </c>
      <c r="G34" s="8">
        <v>3.7227105900000002</v>
      </c>
      <c r="H34" s="8">
        <v>3.7226300000000001</v>
      </c>
      <c r="I34" s="5">
        <v>-1.85</v>
      </c>
      <c r="J34" s="6">
        <v>-42</v>
      </c>
      <c r="L34" s="8">
        <v>765</v>
      </c>
      <c r="M34" s="9">
        <v>11044800</v>
      </c>
      <c r="N34" s="5">
        <v>-13.15</v>
      </c>
      <c r="O34" s="6">
        <v>-101.5</v>
      </c>
    </row>
    <row r="35" spans="1:15" x14ac:dyDescent="0.2">
      <c r="A35" s="8">
        <v>617</v>
      </c>
      <c r="B35" s="9">
        <v>26337600</v>
      </c>
      <c r="C35" s="5">
        <v>-14.05</v>
      </c>
      <c r="D35" s="6">
        <v>-109.5</v>
      </c>
      <c r="E35" s="8">
        <v>617</v>
      </c>
      <c r="F35" s="8">
        <v>1210.2419280000001</v>
      </c>
      <c r="G35" s="8">
        <v>3.7212963390000002</v>
      </c>
      <c r="H35" s="8">
        <v>3.7212399999999999</v>
      </c>
      <c r="I35" s="5">
        <v>-2.1</v>
      </c>
      <c r="J35" s="6">
        <v>-47.5</v>
      </c>
      <c r="L35" s="8">
        <v>70</v>
      </c>
      <c r="M35" s="9">
        <v>8779200</v>
      </c>
      <c r="N35" s="5">
        <v>-13.3</v>
      </c>
      <c r="O35" s="6">
        <v>-107</v>
      </c>
    </row>
    <row r="36" spans="1:15" x14ac:dyDescent="0.2">
      <c r="A36" s="8">
        <v>645</v>
      </c>
      <c r="B36" s="9">
        <v>71649600</v>
      </c>
      <c r="C36" s="5">
        <v>-14.5</v>
      </c>
      <c r="D36" s="6">
        <v>-112.5</v>
      </c>
      <c r="E36" s="8">
        <v>645</v>
      </c>
      <c r="F36" s="8">
        <v>1210.2144960000001</v>
      </c>
      <c r="G36" s="8">
        <v>3.7170560520000002</v>
      </c>
      <c r="H36" s="8">
        <v>3.7168899999999998</v>
      </c>
      <c r="I36" s="5">
        <v>-1.7</v>
      </c>
      <c r="J36" s="6">
        <v>-41</v>
      </c>
      <c r="L36" s="8">
        <v>827</v>
      </c>
      <c r="M36" s="9">
        <v>7363200</v>
      </c>
      <c r="N36" s="5">
        <v>-12.65</v>
      </c>
      <c r="O36" s="6">
        <v>-102</v>
      </c>
    </row>
    <row r="37" spans="1:15" x14ac:dyDescent="0.2">
      <c r="A37" s="8">
        <v>674</v>
      </c>
      <c r="B37" s="9">
        <v>25204800</v>
      </c>
      <c r="C37" s="5">
        <v>-13.8</v>
      </c>
      <c r="D37" s="6">
        <v>-107</v>
      </c>
      <c r="E37" s="8">
        <v>674</v>
      </c>
      <c r="F37" s="8">
        <v>1210.2419280000001</v>
      </c>
      <c r="G37" s="8">
        <v>3.7212963390000002</v>
      </c>
      <c r="H37" s="8">
        <v>3.7212399999999999</v>
      </c>
      <c r="I37" s="5">
        <v>-2.9</v>
      </c>
      <c r="J37" s="6">
        <v>-51.5</v>
      </c>
      <c r="L37" s="8">
        <v>799</v>
      </c>
      <c r="M37" s="9">
        <v>7363200</v>
      </c>
      <c r="N37" s="5">
        <v>-13.1</v>
      </c>
      <c r="O37" s="6">
        <v>-106.5</v>
      </c>
    </row>
    <row r="38" spans="1:15" x14ac:dyDescent="0.2">
      <c r="A38" s="8">
        <v>707</v>
      </c>
      <c r="B38" s="9">
        <v>33984000</v>
      </c>
      <c r="C38" s="5">
        <v>-13.7</v>
      </c>
      <c r="D38" s="6">
        <v>-105.5</v>
      </c>
      <c r="E38" s="8">
        <v>707</v>
      </c>
      <c r="F38" s="8">
        <v>1210.1962080000001</v>
      </c>
      <c r="G38" s="8">
        <v>3.7142300160000001</v>
      </c>
      <c r="H38" s="8">
        <v>3.7141000000000002</v>
      </c>
      <c r="I38" s="5">
        <v>-2.2999999999999998</v>
      </c>
      <c r="J38" s="6">
        <v>-46</v>
      </c>
      <c r="M38" t="s">
        <v>1428</v>
      </c>
      <c r="N38" s="12">
        <f>AVERAGE(N11:N37)</f>
        <v>-13.63703703703704</v>
      </c>
    </row>
    <row r="39" spans="1:15" x14ac:dyDescent="0.2">
      <c r="E39" s="8">
        <v>714</v>
      </c>
      <c r="F39" s="8">
        <v>1210.190112</v>
      </c>
      <c r="G39" s="8">
        <v>3.7132880040000003</v>
      </c>
      <c r="H39" s="8">
        <v>3.7131699999999999</v>
      </c>
      <c r="I39" s="5">
        <v>-1.85</v>
      </c>
      <c r="J39" s="8">
        <v>-41.5</v>
      </c>
    </row>
    <row r="40" spans="1:15" x14ac:dyDescent="0.2">
      <c r="A40" s="8">
        <v>743</v>
      </c>
      <c r="B40" s="9">
        <v>24638400</v>
      </c>
      <c r="C40" s="5">
        <v>-13.4</v>
      </c>
      <c r="D40" s="6">
        <v>-106</v>
      </c>
      <c r="E40" s="8">
        <v>743</v>
      </c>
      <c r="F40" s="8">
        <v>1210.171824</v>
      </c>
      <c r="G40" s="8">
        <v>3.7104632010000005</v>
      </c>
      <c r="H40" s="8">
        <v>3.7103799999999998</v>
      </c>
      <c r="I40" s="5">
        <v>-1.85</v>
      </c>
      <c r="J40" s="6">
        <v>-41.5</v>
      </c>
    </row>
    <row r="41" spans="1:15" x14ac:dyDescent="0.2">
      <c r="A41" s="8">
        <v>765</v>
      </c>
      <c r="B41" s="9">
        <v>11044800</v>
      </c>
      <c r="C41" s="5">
        <v>-13.15</v>
      </c>
      <c r="D41" s="6">
        <v>-101.5</v>
      </c>
      <c r="E41" s="8">
        <v>765</v>
      </c>
      <c r="F41" s="8">
        <v>1210.1017200000001</v>
      </c>
      <c r="G41" s="8">
        <v>3.6996436260000003</v>
      </c>
      <c r="H41" s="8">
        <v>3.6995200000000001</v>
      </c>
      <c r="I41" s="5">
        <v>-1.65</v>
      </c>
      <c r="J41" s="6">
        <v>-40.5</v>
      </c>
    </row>
    <row r="42" spans="1:15" x14ac:dyDescent="0.2">
      <c r="A42" s="8">
        <v>799</v>
      </c>
      <c r="B42" s="9">
        <v>7363200</v>
      </c>
      <c r="C42" s="5">
        <v>-13.1</v>
      </c>
      <c r="D42" s="6">
        <v>-106.5</v>
      </c>
      <c r="E42" s="8">
        <v>799</v>
      </c>
      <c r="F42" s="8">
        <v>1209.9096960000002</v>
      </c>
      <c r="G42" s="8">
        <v>3.6698901030000002</v>
      </c>
      <c r="H42" s="8">
        <v>3.6699799999999998</v>
      </c>
      <c r="I42" s="5">
        <v>-1.85</v>
      </c>
      <c r="J42" s="6">
        <v>-38.5</v>
      </c>
    </row>
    <row r="43" spans="1:15" x14ac:dyDescent="0.2">
      <c r="A43" s="8">
        <v>827</v>
      </c>
      <c r="B43" s="9">
        <v>7363200</v>
      </c>
      <c r="C43" s="5">
        <v>-12.65</v>
      </c>
      <c r="D43" s="6">
        <v>-102</v>
      </c>
      <c r="E43" s="8">
        <v>830</v>
      </c>
      <c r="F43" s="8">
        <v>1209.7542480000002</v>
      </c>
      <c r="G43" s="8">
        <v>3.6460586790000002</v>
      </c>
      <c r="H43" s="8">
        <v>3.6460499999999998</v>
      </c>
      <c r="I43" s="5">
        <v>-1.55</v>
      </c>
      <c r="J43" s="6">
        <v>-38.5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workbookViewId="0">
      <selection activeCell="J42" sqref="J42"/>
    </sheetView>
  </sheetViews>
  <sheetFormatPr defaultRowHeight="12.75" x14ac:dyDescent="0.2"/>
  <cols>
    <col min="2" max="2" width="15.140625" customWidth="1"/>
    <col min="6" max="6" width="15.140625" customWidth="1"/>
  </cols>
  <sheetData>
    <row r="2" spans="1:10" x14ac:dyDescent="0.2">
      <c r="A2" s="7" t="s">
        <v>1413</v>
      </c>
      <c r="B2" s="1" t="s">
        <v>1414</v>
      </c>
      <c r="C2" s="1" t="s">
        <v>1415</v>
      </c>
      <c r="D2" s="1" t="s">
        <v>1416</v>
      </c>
      <c r="E2" s="7" t="s">
        <v>1373</v>
      </c>
      <c r="F2" s="1" t="s">
        <v>1417</v>
      </c>
      <c r="H2" s="1" t="s">
        <v>1418</v>
      </c>
      <c r="I2" s="1" t="s">
        <v>1419</v>
      </c>
      <c r="J2" s="1" t="s">
        <v>1420</v>
      </c>
    </row>
    <row r="3" spans="1:10" x14ac:dyDescent="0.2">
      <c r="C3" s="1" t="s">
        <v>1421</v>
      </c>
      <c r="D3" s="1" t="s">
        <v>1421</v>
      </c>
    </row>
    <row r="4" spans="1:10" x14ac:dyDescent="0.2">
      <c r="C4" s="7" t="s">
        <v>1409</v>
      </c>
      <c r="D4" s="1" t="s">
        <v>1422</v>
      </c>
    </row>
    <row r="5" spans="1:10" x14ac:dyDescent="0.2">
      <c r="A5" s="3">
        <v>32051</v>
      </c>
      <c r="B5" s="2">
        <f>DATE(87,10,1)</f>
        <v>32051</v>
      </c>
      <c r="C5" s="9">
        <v>1108422144</v>
      </c>
      <c r="D5" s="8">
        <v>83192832</v>
      </c>
      <c r="E5" s="5">
        <v>-7.75</v>
      </c>
      <c r="F5" s="2">
        <f>DATE(87,10,2)</f>
        <v>32052</v>
      </c>
      <c r="G5" s="8">
        <v>32052</v>
      </c>
      <c r="H5" s="5">
        <v>1162.4462400000002</v>
      </c>
      <c r="I5" s="11">
        <v>28.716570000000001</v>
      </c>
      <c r="J5" s="5">
        <v>-0.55000000000000004</v>
      </c>
    </row>
    <row r="6" spans="1:10" x14ac:dyDescent="0.2">
      <c r="A6" s="3">
        <v>32083</v>
      </c>
      <c r="B6" s="2">
        <f>DATE(87,11,2)</f>
        <v>32083</v>
      </c>
      <c r="C6" s="9">
        <v>765863424</v>
      </c>
      <c r="D6" s="8">
        <v>122342400</v>
      </c>
      <c r="E6" s="5">
        <v>-9.25</v>
      </c>
      <c r="F6" s="2">
        <f>DATE(87,10,28)</f>
        <v>32078</v>
      </c>
      <c r="G6" s="8">
        <v>32078</v>
      </c>
      <c r="H6" s="5">
        <v>1162.312128</v>
      </c>
      <c r="I6" s="11">
        <v>28.654919999999997</v>
      </c>
      <c r="J6" s="5">
        <v>-0.6</v>
      </c>
    </row>
    <row r="7" spans="1:10" x14ac:dyDescent="0.2">
      <c r="A7" s="3">
        <v>32112</v>
      </c>
      <c r="B7" s="2">
        <f>DATE(87,12,1)</f>
        <v>32112</v>
      </c>
      <c r="C7" s="9">
        <v>724267008</v>
      </c>
      <c r="D7" s="8">
        <v>107661312</v>
      </c>
      <c r="E7" s="5">
        <v>-10.6</v>
      </c>
      <c r="F7" s="2">
        <f>DATE(87,11,23)</f>
        <v>32104</v>
      </c>
      <c r="G7" s="8">
        <v>32104</v>
      </c>
      <c r="H7" s="5">
        <v>1162.2999360000001</v>
      </c>
      <c r="I7" s="11">
        <v>28.648754999999998</v>
      </c>
      <c r="J7" s="5">
        <v>-0.65</v>
      </c>
    </row>
    <row r="8" spans="1:10" x14ac:dyDescent="0.2">
      <c r="A8" s="3">
        <v>32146</v>
      </c>
      <c r="B8" s="2">
        <f>DATE(88,1,4)</f>
        <v>32146</v>
      </c>
      <c r="C8" s="9">
        <v>831928320</v>
      </c>
      <c r="D8" s="8">
        <v>107661312</v>
      </c>
      <c r="E8" s="5">
        <v>-11.5</v>
      </c>
      <c r="F8" s="2">
        <f>DATE(87,12,23)</f>
        <v>32134</v>
      </c>
      <c r="G8" s="8">
        <v>32134</v>
      </c>
      <c r="H8" s="5">
        <v>1162.150584</v>
      </c>
      <c r="I8" s="11">
        <v>28.580939999999998</v>
      </c>
      <c r="J8" s="5">
        <v>-0.85</v>
      </c>
    </row>
    <row r="9" spans="1:10" x14ac:dyDescent="0.2">
      <c r="A9" s="3">
        <v>32174</v>
      </c>
      <c r="B9" s="2">
        <f>DATE(88,2,1)</f>
        <v>32174</v>
      </c>
      <c r="C9" s="9">
        <v>721820160</v>
      </c>
      <c r="D9" s="8">
        <v>92980224</v>
      </c>
      <c r="E9" s="5">
        <v>-11.2</v>
      </c>
      <c r="F9" s="2">
        <f>DATE(88,2,10)</f>
        <v>32183</v>
      </c>
      <c r="G9" s="8">
        <v>32183</v>
      </c>
      <c r="H9" s="5">
        <v>1162.0804800000001</v>
      </c>
      <c r="I9" s="11">
        <v>28.546415999999997</v>
      </c>
      <c r="J9" s="5">
        <v>-0.9</v>
      </c>
    </row>
    <row r="10" spans="1:10" x14ac:dyDescent="0.2">
      <c r="A10" s="3">
        <v>32234</v>
      </c>
      <c r="B10" s="2">
        <f>DATE(88,4,1)</f>
        <v>32234</v>
      </c>
      <c r="C10" s="9">
        <v>743841792</v>
      </c>
      <c r="D10" s="8">
        <v>70958592</v>
      </c>
      <c r="E10" s="5">
        <v>-12.1</v>
      </c>
      <c r="F10" s="2">
        <f>DATE(88,3,1)</f>
        <v>32203</v>
      </c>
      <c r="G10" s="8">
        <v>32203</v>
      </c>
      <c r="H10" s="5">
        <v>1162.0682879999999</v>
      </c>
      <c r="I10" s="11">
        <v>28.540250999999998</v>
      </c>
      <c r="J10" s="5">
        <v>-0.95</v>
      </c>
    </row>
    <row r="11" spans="1:10" x14ac:dyDescent="0.2">
      <c r="A11" s="3">
        <v>32265</v>
      </c>
      <c r="B11" s="2">
        <f>DATE(88,5,2)</f>
        <v>32265</v>
      </c>
      <c r="C11" s="9">
        <v>1169593344</v>
      </c>
      <c r="D11" s="8">
        <v>117448704</v>
      </c>
      <c r="E11" s="5">
        <v>-9.4</v>
      </c>
      <c r="F11" s="2">
        <f>DATE(88,4,5)</f>
        <v>32238</v>
      </c>
      <c r="G11" s="8">
        <v>32238</v>
      </c>
      <c r="H11" s="5">
        <v>1162.0195200000001</v>
      </c>
      <c r="I11" s="11">
        <v>28.516824</v>
      </c>
      <c r="J11" s="5">
        <v>-0.85</v>
      </c>
    </row>
    <row r="12" spans="1:10" x14ac:dyDescent="0.2">
      <c r="A12" s="3">
        <v>32295</v>
      </c>
      <c r="B12" s="2">
        <f>DATE(88,6,1)</f>
        <v>32295</v>
      </c>
      <c r="C12" s="9">
        <v>1250339328</v>
      </c>
      <c r="D12" s="8">
        <v>144364032</v>
      </c>
      <c r="E12" s="5">
        <v>-9.0500000000000007</v>
      </c>
      <c r="F12" s="2">
        <f>DATE(88,4,28)</f>
        <v>32261</v>
      </c>
      <c r="G12" s="8">
        <v>32261</v>
      </c>
      <c r="H12" s="5">
        <v>1161.9890400000002</v>
      </c>
      <c r="I12" s="11">
        <v>28.502027999999999</v>
      </c>
      <c r="J12" s="5">
        <v>-1</v>
      </c>
    </row>
    <row r="13" spans="1:10" x14ac:dyDescent="0.2">
      <c r="A13" s="3">
        <v>32325</v>
      </c>
      <c r="B13" s="2">
        <f>DATE(88,7,1)</f>
        <v>32325</v>
      </c>
      <c r="C13" s="9">
        <v>1179380736</v>
      </c>
      <c r="D13" s="8">
        <v>88086528</v>
      </c>
      <c r="E13" s="5">
        <v>-7.2</v>
      </c>
      <c r="F13" s="2">
        <f>DATE(88,5,26)</f>
        <v>32289</v>
      </c>
      <c r="G13" s="8">
        <v>32289</v>
      </c>
      <c r="H13" s="5">
        <v>1161.93</v>
      </c>
      <c r="I13" s="11">
        <v>28.473668999999997</v>
      </c>
      <c r="J13" s="5">
        <v>-0.8</v>
      </c>
    </row>
    <row r="14" spans="1:10" x14ac:dyDescent="0.2">
      <c r="A14" s="3">
        <v>32356</v>
      </c>
      <c r="B14" s="2">
        <f>DATE(88,8,1)</f>
        <v>32356</v>
      </c>
      <c r="C14" s="9">
        <v>1189168128</v>
      </c>
      <c r="D14" s="8">
        <v>97873920</v>
      </c>
      <c r="E14" s="5">
        <v>-8.4499999999999993</v>
      </c>
      <c r="F14" s="2">
        <f>DATE(88,6,21)</f>
        <v>32315</v>
      </c>
      <c r="G14" s="8">
        <v>32315</v>
      </c>
      <c r="H14" s="5">
        <v>1161.8800000000001</v>
      </c>
      <c r="I14" s="11">
        <v>28.449009</v>
      </c>
      <c r="J14" s="5">
        <v>-0.85</v>
      </c>
    </row>
    <row r="15" spans="1:10" x14ac:dyDescent="0.2">
      <c r="A15" s="3">
        <v>32387</v>
      </c>
      <c r="B15" s="2">
        <f>DATE(88,9,1)</f>
        <v>32387</v>
      </c>
      <c r="C15" s="9">
        <v>1220977152</v>
      </c>
      <c r="D15" s="8">
        <v>80745984</v>
      </c>
      <c r="E15" s="5">
        <v>-10.45</v>
      </c>
      <c r="F15" s="2">
        <f>DATE(88,6,22)</f>
        <v>32316</v>
      </c>
      <c r="G15" s="8">
        <v>32316</v>
      </c>
      <c r="H15" s="5">
        <v>1161.8800000000001</v>
      </c>
      <c r="I15" s="11">
        <v>28.449009</v>
      </c>
      <c r="J15" s="5">
        <v>-0.7</v>
      </c>
    </row>
    <row r="16" spans="1:10" x14ac:dyDescent="0.2">
      <c r="A16" s="3">
        <v>32419</v>
      </c>
      <c r="B16" s="2">
        <f>DATE(88,10,3)</f>
        <v>32419</v>
      </c>
      <c r="C16" s="9">
        <v>176173056</v>
      </c>
      <c r="D16" s="8">
        <v>66064896</v>
      </c>
      <c r="E16" s="5">
        <v>-11.6</v>
      </c>
      <c r="F16" s="2">
        <f>DATE(88,6,29)</f>
        <v>32323</v>
      </c>
      <c r="G16" s="8">
        <v>32323</v>
      </c>
      <c r="H16" s="5">
        <v>1161.8671200000001</v>
      </c>
      <c r="I16" s="11">
        <v>28.442843999999997</v>
      </c>
      <c r="J16" s="5">
        <v>-0.75</v>
      </c>
    </row>
    <row r="17" spans="1:10" x14ac:dyDescent="0.2">
      <c r="A17" s="3">
        <v>32448</v>
      </c>
      <c r="B17" s="2">
        <f>DATE(88,11,1)</f>
        <v>32448</v>
      </c>
      <c r="C17" s="9">
        <v>227556864</v>
      </c>
      <c r="D17" s="8">
        <v>83192832</v>
      </c>
      <c r="E17" s="5">
        <v>-11.75</v>
      </c>
      <c r="F17" s="2">
        <f>DATE(88,7,26)</f>
        <v>32350</v>
      </c>
      <c r="G17" s="8">
        <v>32350</v>
      </c>
      <c r="H17" s="5">
        <v>1161.7695840000001</v>
      </c>
      <c r="I17" s="11">
        <v>28.395989999999998</v>
      </c>
      <c r="J17" s="5">
        <v>-0.45</v>
      </c>
    </row>
    <row r="18" spans="1:10" x14ac:dyDescent="0.2">
      <c r="A18" s="3">
        <v>32478</v>
      </c>
      <c r="B18" s="2">
        <f>DATE(88,12,1)</f>
        <v>32478</v>
      </c>
      <c r="C18" s="9">
        <v>315643392</v>
      </c>
      <c r="D18" s="8">
        <v>95427072</v>
      </c>
      <c r="E18" s="5">
        <v>-12.45</v>
      </c>
      <c r="F18" s="2">
        <f>DATE(88,8,15)</f>
        <v>32370</v>
      </c>
      <c r="G18" s="8">
        <v>32370</v>
      </c>
      <c r="H18" s="5">
        <v>1161.75</v>
      </c>
      <c r="I18" s="11">
        <v>28.386125999999997</v>
      </c>
      <c r="J18" s="5">
        <v>-0.35</v>
      </c>
    </row>
    <row r="19" spans="1:10" x14ac:dyDescent="0.2">
      <c r="A19" s="3">
        <v>32511</v>
      </c>
      <c r="B19" s="2">
        <f>DATE(89,1,3)</f>
        <v>32511</v>
      </c>
      <c r="C19" s="9">
        <v>288728064</v>
      </c>
      <c r="D19" s="8">
        <v>107661312</v>
      </c>
      <c r="E19" s="5">
        <v>-13.15</v>
      </c>
      <c r="F19" s="2">
        <f>DATE(88,8,18)</f>
        <v>32373</v>
      </c>
      <c r="G19" s="8">
        <v>32373</v>
      </c>
      <c r="H19" s="5">
        <v>1161.72</v>
      </c>
      <c r="I19" s="11">
        <v>28.371329999999997</v>
      </c>
      <c r="J19" s="5">
        <v>-0.45</v>
      </c>
    </row>
    <row r="20" spans="1:10" x14ac:dyDescent="0.2">
      <c r="A20" s="3">
        <v>32540</v>
      </c>
      <c r="B20" s="2">
        <f>DATE(89,2,1)</f>
        <v>32540</v>
      </c>
      <c r="C20" s="9">
        <v>274046976</v>
      </c>
      <c r="D20" s="8">
        <v>97873920</v>
      </c>
      <c r="E20" s="5">
        <v>-13</v>
      </c>
      <c r="F20" s="2">
        <f>DATE(88,8,26)</f>
        <v>32381</v>
      </c>
      <c r="G20" s="8">
        <v>32381</v>
      </c>
      <c r="H20" s="5">
        <v>1161.7</v>
      </c>
      <c r="I20" s="11">
        <v>28.361466</v>
      </c>
      <c r="J20" s="5">
        <v>-0.4</v>
      </c>
    </row>
    <row r="21" spans="1:10" x14ac:dyDescent="0.2">
      <c r="A21" s="3">
        <v>32568</v>
      </c>
      <c r="B21" s="2">
        <f>DATE(89,3,1)</f>
        <v>32568</v>
      </c>
      <c r="C21" s="9">
        <v>893099520</v>
      </c>
      <c r="D21" s="8">
        <v>112555008</v>
      </c>
      <c r="E21" s="5">
        <v>-13.05</v>
      </c>
      <c r="F21" s="2">
        <f>DATE(88,9,6)</f>
        <v>32392</v>
      </c>
      <c r="G21" s="8">
        <v>32392</v>
      </c>
      <c r="H21" s="5">
        <v>1161.68</v>
      </c>
      <c r="I21" s="11">
        <v>28.352834999999999</v>
      </c>
      <c r="J21" s="5">
        <v>-0.55000000000000004</v>
      </c>
    </row>
    <row r="22" spans="1:10" x14ac:dyDescent="0.2">
      <c r="A22" s="3">
        <v>32601</v>
      </c>
      <c r="B22" s="2">
        <f>DATE(89,4,3)</f>
        <v>32601</v>
      </c>
      <c r="C22" s="9">
        <v>2297590272</v>
      </c>
      <c r="D22" s="8">
        <v>352346112</v>
      </c>
      <c r="E22" s="5">
        <v>-12.9</v>
      </c>
      <c r="F22" s="2">
        <f>DATE(88,9,15)</f>
        <v>32401</v>
      </c>
      <c r="G22" s="8">
        <v>32401</v>
      </c>
      <c r="H22" s="5">
        <v>1161.58</v>
      </c>
      <c r="I22" s="11">
        <v>28.304748</v>
      </c>
      <c r="J22" s="5">
        <v>-0.25</v>
      </c>
    </row>
    <row r="23" spans="1:10" x14ac:dyDescent="0.2">
      <c r="A23" s="3">
        <v>32632</v>
      </c>
      <c r="B23" s="2">
        <f>DATE(89,5,4)</f>
        <v>32632</v>
      </c>
      <c r="C23" s="9">
        <v>2446848000</v>
      </c>
      <c r="D23" s="8">
        <v>237344256</v>
      </c>
      <c r="E23" s="8">
        <v>-12.85</v>
      </c>
      <c r="F23" s="2">
        <f>DATE(88,10,4)</f>
        <v>32420</v>
      </c>
      <c r="G23" s="8">
        <v>32420</v>
      </c>
      <c r="H23" s="5">
        <v>1161.3794400000002</v>
      </c>
      <c r="I23" s="11">
        <v>28.214738999999998</v>
      </c>
      <c r="J23" s="5">
        <v>-0.3</v>
      </c>
    </row>
    <row r="24" spans="1:10" x14ac:dyDescent="0.2">
      <c r="A24" s="3">
        <v>32660</v>
      </c>
      <c r="B24" s="2">
        <f>DATE(89,6,1)</f>
        <v>32660</v>
      </c>
      <c r="C24" s="9">
        <v>1590550000</v>
      </c>
      <c r="D24" s="8">
        <v>144364032</v>
      </c>
      <c r="E24" s="8">
        <v>-12.65</v>
      </c>
      <c r="F24" s="2">
        <f>DATE(88,10,20)</f>
        <v>32436</v>
      </c>
      <c r="G24" s="8">
        <v>32436</v>
      </c>
      <c r="H24" s="5">
        <v>1161.3399999999999</v>
      </c>
      <c r="I24" s="11">
        <v>28.197476999999999</v>
      </c>
      <c r="J24" s="5">
        <v>-0.35</v>
      </c>
    </row>
    <row r="25" spans="1:10" x14ac:dyDescent="0.2">
      <c r="A25" s="3">
        <v>32692</v>
      </c>
      <c r="B25" s="2">
        <f>DATE(89,7,3)</f>
        <v>32692</v>
      </c>
      <c r="C25" s="9">
        <v>1257758000</v>
      </c>
      <c r="D25" s="8">
        <v>90533376</v>
      </c>
      <c r="E25" s="5">
        <v>-9.9</v>
      </c>
      <c r="F25" s="2">
        <f>DATE(88,10,26)</f>
        <v>32442</v>
      </c>
      <c r="G25" s="8">
        <v>32442</v>
      </c>
      <c r="H25" s="5">
        <v>1161.3184800000001</v>
      </c>
      <c r="I25" s="11">
        <v>28.187612999999999</v>
      </c>
      <c r="J25" s="5">
        <v>-0.3</v>
      </c>
    </row>
    <row r="26" spans="1:10" x14ac:dyDescent="0.2">
      <c r="A26" s="3">
        <v>32721</v>
      </c>
      <c r="B26" s="2">
        <f>DATE(89,8,1)</f>
        <v>32721</v>
      </c>
      <c r="C26" s="9">
        <v>1152537000</v>
      </c>
      <c r="D26" s="8">
        <v>92980224</v>
      </c>
      <c r="E26" s="5">
        <v>-7.6</v>
      </c>
      <c r="F26" s="2">
        <f>DATE(88,11,3)</f>
        <v>32450</v>
      </c>
      <c r="G26" s="8">
        <v>32450</v>
      </c>
      <c r="H26" s="8">
        <v>1161.29</v>
      </c>
      <c r="I26" s="11">
        <v>28.175283</v>
      </c>
      <c r="J26" s="8">
        <v>-0.35</v>
      </c>
    </row>
    <row r="27" spans="1:10" x14ac:dyDescent="0.2">
      <c r="A27" s="3">
        <v>32752</v>
      </c>
      <c r="B27" s="2">
        <f>DATE(89,9,1)</f>
        <v>32752</v>
      </c>
      <c r="C27" s="9">
        <v>1223500000</v>
      </c>
      <c r="D27" s="8">
        <v>85639680</v>
      </c>
      <c r="E27" s="5">
        <v>-9.9</v>
      </c>
      <c r="F27" s="2">
        <f>DATE(88,11,28)</f>
        <v>32475</v>
      </c>
      <c r="G27" s="8">
        <v>32475</v>
      </c>
      <c r="H27" s="8">
        <v>1161.18</v>
      </c>
      <c r="I27" s="11">
        <v>28.127195999999998</v>
      </c>
      <c r="J27" s="8">
        <v>-0.65</v>
      </c>
    </row>
    <row r="28" spans="1:10" x14ac:dyDescent="0.2">
      <c r="A28" s="3">
        <v>32784</v>
      </c>
      <c r="B28" s="2">
        <f>DATE(89,10,3)</f>
        <v>32784</v>
      </c>
      <c r="C28" s="9">
        <v>1028000000</v>
      </c>
      <c r="E28" s="5">
        <v>-10.85</v>
      </c>
      <c r="F28" s="2">
        <f>DATE(88,11,30)</f>
        <v>32477</v>
      </c>
      <c r="G28" s="3">
        <v>32477</v>
      </c>
      <c r="H28" s="5">
        <v>1161.169128</v>
      </c>
      <c r="I28" s="11">
        <v>28.121030999999999</v>
      </c>
      <c r="J28" s="5">
        <v>-0.6</v>
      </c>
    </row>
    <row r="29" spans="1:10" x14ac:dyDescent="0.2">
      <c r="A29" s="3">
        <v>32813</v>
      </c>
      <c r="B29" s="2">
        <f>DATE(89,11,1)</f>
        <v>32813</v>
      </c>
      <c r="E29" s="5">
        <v>-11.25</v>
      </c>
      <c r="F29" s="2">
        <f>DATE(88,12,27)</f>
        <v>32504</v>
      </c>
      <c r="G29" s="3">
        <v>32504</v>
      </c>
      <c r="H29" s="5">
        <v>1161.07464</v>
      </c>
      <c r="I29" s="11">
        <v>28.079108999999999</v>
      </c>
      <c r="J29" s="5">
        <v>-0.65</v>
      </c>
    </row>
    <row r="30" spans="1:10" x14ac:dyDescent="0.2">
      <c r="A30" s="3">
        <v>32843</v>
      </c>
      <c r="B30" s="2">
        <f>DATE(89,12,1)</f>
        <v>32843</v>
      </c>
      <c r="E30" s="5">
        <v>-11.3</v>
      </c>
      <c r="F30" s="2">
        <f>DATE(89,1,31)</f>
        <v>32539</v>
      </c>
      <c r="G30" s="3">
        <v>32539</v>
      </c>
      <c r="H30" s="5">
        <v>1161.01368</v>
      </c>
      <c r="I30" s="11">
        <v>28.051983</v>
      </c>
      <c r="J30" s="5">
        <v>-0.7</v>
      </c>
    </row>
    <row r="31" spans="1:10" x14ac:dyDescent="0.2">
      <c r="A31" s="3">
        <v>32875</v>
      </c>
      <c r="B31" s="2">
        <f>DATE(90,1,2)</f>
        <v>32875</v>
      </c>
      <c r="E31" s="5">
        <v>-12.4</v>
      </c>
      <c r="F31" s="2">
        <f>DATE(89,2,28)</f>
        <v>32567</v>
      </c>
      <c r="G31" s="3">
        <v>32567</v>
      </c>
      <c r="H31" s="5">
        <v>1161.0014880000001</v>
      </c>
      <c r="I31" s="11">
        <v>28.047051</v>
      </c>
      <c r="J31" s="5">
        <v>-0.75</v>
      </c>
    </row>
    <row r="32" spans="1:10" x14ac:dyDescent="0.2">
      <c r="F32" s="2">
        <f>DATE(89,3,29)</f>
        <v>32596</v>
      </c>
      <c r="G32" s="3">
        <v>32596</v>
      </c>
      <c r="H32" s="5">
        <v>1160.98</v>
      </c>
      <c r="I32" s="11">
        <v>28.038419999999999</v>
      </c>
      <c r="J32" s="5">
        <v>-0.75</v>
      </c>
    </row>
    <row r="33" spans="6:10" x14ac:dyDescent="0.2">
      <c r="F33" s="2">
        <f>DATE(89,5,1)</f>
        <v>32629</v>
      </c>
      <c r="G33" s="3">
        <v>32629</v>
      </c>
      <c r="H33" s="5">
        <v>1161.031968</v>
      </c>
      <c r="I33" s="11">
        <v>28.060613999999998</v>
      </c>
      <c r="J33" s="5">
        <v>-0.75</v>
      </c>
    </row>
    <row r="34" spans="6:10" x14ac:dyDescent="0.2">
      <c r="F34" s="2">
        <f>DATE(89,5,31)</f>
        <v>32659</v>
      </c>
      <c r="G34" s="3">
        <v>32659</v>
      </c>
      <c r="H34" s="5">
        <v>1160.98</v>
      </c>
      <c r="I34" s="11">
        <v>28.038419999999999</v>
      </c>
      <c r="J34" s="5">
        <v>-0.65</v>
      </c>
    </row>
    <row r="35" spans="6:10" x14ac:dyDescent="0.2">
      <c r="F35" s="2">
        <f>DATE(89,6,27)</f>
        <v>32686</v>
      </c>
      <c r="G35" s="3">
        <f>DATE(89,6,27)</f>
        <v>32686</v>
      </c>
      <c r="H35" s="5">
        <v>1160.92</v>
      </c>
      <c r="I35" s="11">
        <v>28.008800000000001</v>
      </c>
      <c r="J35" s="5">
        <v>-0.55000000000000004</v>
      </c>
    </row>
    <row r="36" spans="6:10" x14ac:dyDescent="0.2">
      <c r="F36" s="2">
        <f>DATE(89,7,28)</f>
        <v>32717</v>
      </c>
      <c r="G36" s="3">
        <f>DATE(89,7,28)</f>
        <v>32717</v>
      </c>
      <c r="H36" s="5">
        <v>1160.77</v>
      </c>
      <c r="I36" s="11">
        <v>27.934899999999999</v>
      </c>
      <c r="J36" s="5">
        <v>-0.55000000000000004</v>
      </c>
    </row>
    <row r="37" spans="6:10" x14ac:dyDescent="0.2">
      <c r="F37" s="2">
        <f>DATE(89,9,1)</f>
        <v>32752</v>
      </c>
      <c r="G37" s="3">
        <f>DATE(89,9,1)</f>
        <v>32752</v>
      </c>
      <c r="H37" s="5">
        <v>1160.5899999999999</v>
      </c>
      <c r="I37" s="11">
        <v>27.85</v>
      </c>
      <c r="J37" s="5">
        <v>-0.6</v>
      </c>
    </row>
    <row r="38" spans="6:10" x14ac:dyDescent="0.2">
      <c r="F38" s="2">
        <f>DATE(89,10,3)</f>
        <v>32784</v>
      </c>
      <c r="G38" s="3">
        <f>DATE(89,10,3)</f>
        <v>32784</v>
      </c>
      <c r="H38" s="5">
        <v>1160.47</v>
      </c>
      <c r="I38" s="11">
        <v>27.799600000000002</v>
      </c>
      <c r="J38" s="5">
        <v>-0.3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workbookViewId="0">
      <selection activeCell="K25" sqref="K25:K26"/>
    </sheetView>
  </sheetViews>
  <sheetFormatPr defaultRowHeight="12.75" x14ac:dyDescent="0.2"/>
  <sheetData>
    <row r="1" spans="1:21" x14ac:dyDescent="0.2">
      <c r="A1" s="1" t="s">
        <v>1403</v>
      </c>
      <c r="F1" s="1" t="s">
        <v>1404</v>
      </c>
      <c r="K1" s="1" t="s">
        <v>1371</v>
      </c>
    </row>
    <row r="3" spans="1:21" x14ac:dyDescent="0.2">
      <c r="S3" s="1" t="s">
        <v>1405</v>
      </c>
    </row>
    <row r="5" spans="1:21" x14ac:dyDescent="0.2">
      <c r="C5" s="7" t="s">
        <v>1406</v>
      </c>
      <c r="D5" s="7" t="s">
        <v>1373</v>
      </c>
      <c r="E5" s="7" t="s">
        <v>1374</v>
      </c>
      <c r="H5" s="7" t="s">
        <v>1406</v>
      </c>
      <c r="I5" s="7" t="s">
        <v>1373</v>
      </c>
      <c r="J5" s="7" t="s">
        <v>1374</v>
      </c>
      <c r="M5" s="7" t="s">
        <v>1407</v>
      </c>
      <c r="N5" s="7" t="s">
        <v>1408</v>
      </c>
      <c r="O5" s="7" t="s">
        <v>1373</v>
      </c>
      <c r="P5" s="7" t="s">
        <v>1374</v>
      </c>
      <c r="S5" s="7" t="s">
        <v>1406</v>
      </c>
      <c r="T5" s="7" t="s">
        <v>1373</v>
      </c>
      <c r="U5" s="7" t="s">
        <v>1374</v>
      </c>
    </row>
    <row r="6" spans="1:21" x14ac:dyDescent="0.2">
      <c r="C6" s="7" t="s">
        <v>1409</v>
      </c>
      <c r="H6" s="7" t="s">
        <v>1409</v>
      </c>
      <c r="M6" s="7" t="s">
        <v>1410</v>
      </c>
      <c r="N6" s="7" t="s">
        <v>1411</v>
      </c>
      <c r="O6" s="10"/>
      <c r="S6" s="7" t="s">
        <v>1409</v>
      </c>
    </row>
    <row r="7" spans="1:21" x14ac:dyDescent="0.2">
      <c r="N7" s="1" t="s">
        <v>1412</v>
      </c>
      <c r="O7" s="10"/>
    </row>
    <row r="9" spans="1:21" x14ac:dyDescent="0.2">
      <c r="A9" s="3">
        <v>31196</v>
      </c>
      <c r="B9" s="8">
        <v>1</v>
      </c>
      <c r="C9" s="8">
        <v>2193028656</v>
      </c>
      <c r="D9" s="5">
        <v>-12.4</v>
      </c>
      <c r="E9" s="6">
        <v>-91</v>
      </c>
      <c r="F9" s="3">
        <v>31201</v>
      </c>
      <c r="G9" s="8">
        <v>6</v>
      </c>
      <c r="H9" s="9">
        <v>2471316480</v>
      </c>
      <c r="I9" s="5">
        <v>-12.6</v>
      </c>
      <c r="J9" s="6">
        <v>-93</v>
      </c>
      <c r="K9" s="8">
        <v>31257</v>
      </c>
      <c r="L9" s="8">
        <v>62</v>
      </c>
      <c r="M9" s="5">
        <v>1161.77568</v>
      </c>
      <c r="N9" s="11">
        <v>28.395990000000001</v>
      </c>
      <c r="O9" s="5">
        <v>-1.2</v>
      </c>
      <c r="P9" s="6">
        <v>-33</v>
      </c>
      <c r="R9" s="8">
        <v>279</v>
      </c>
      <c r="S9" s="9">
        <v>10496977920</v>
      </c>
      <c r="T9" s="5">
        <v>-9.1999999999999993</v>
      </c>
      <c r="U9" s="6">
        <v>-75</v>
      </c>
    </row>
    <row r="10" spans="1:21" x14ac:dyDescent="0.2">
      <c r="A10" s="3">
        <v>31200</v>
      </c>
      <c r="B10" s="8">
        <v>5</v>
      </c>
      <c r="C10" s="8">
        <v>100238768</v>
      </c>
      <c r="D10" s="5">
        <v>-10.5</v>
      </c>
      <c r="E10" s="6">
        <v>-81</v>
      </c>
      <c r="F10" s="3">
        <v>31229</v>
      </c>
      <c r="G10" s="8">
        <v>34</v>
      </c>
      <c r="H10" s="9">
        <v>1311510528</v>
      </c>
      <c r="I10" s="5">
        <v>-12</v>
      </c>
      <c r="J10" s="6">
        <v>-88</v>
      </c>
      <c r="K10" s="8">
        <v>31287</v>
      </c>
      <c r="L10" s="8">
        <v>92</v>
      </c>
      <c r="M10" s="5">
        <v>1161.5928000000001</v>
      </c>
      <c r="N10" s="11">
        <v>28.309680000000004</v>
      </c>
      <c r="O10" s="5">
        <v>-1</v>
      </c>
      <c r="P10" s="6">
        <v>-33</v>
      </c>
      <c r="R10" s="8">
        <v>308</v>
      </c>
      <c r="S10" s="9">
        <v>9420364800</v>
      </c>
      <c r="T10" s="5">
        <v>-9.6999999999999993</v>
      </c>
      <c r="U10" s="6">
        <v>-81</v>
      </c>
    </row>
    <row r="11" spans="1:21" x14ac:dyDescent="0.2">
      <c r="A11" s="3">
        <v>31230</v>
      </c>
      <c r="B11" s="8">
        <v>35</v>
      </c>
      <c r="C11" s="8">
        <v>110018160</v>
      </c>
      <c r="D11" s="5">
        <v>-10.8</v>
      </c>
      <c r="E11" s="6">
        <v>-85</v>
      </c>
      <c r="F11" s="3">
        <v>31260</v>
      </c>
      <c r="G11" s="8">
        <v>65</v>
      </c>
      <c r="H11" s="9">
        <v>1208742912</v>
      </c>
      <c r="I11" s="5">
        <v>-9.5</v>
      </c>
      <c r="J11" s="6">
        <v>-79</v>
      </c>
      <c r="K11" s="8">
        <v>31321</v>
      </c>
      <c r="L11" s="8">
        <v>126</v>
      </c>
      <c r="M11" s="5">
        <v>1161.4708800000001</v>
      </c>
      <c r="N11" s="11">
        <v>28.260360000000002</v>
      </c>
      <c r="O11" s="5">
        <v>-0.7</v>
      </c>
      <c r="P11" s="6">
        <v>-34</v>
      </c>
      <c r="R11" s="8">
        <v>338</v>
      </c>
      <c r="S11" s="9">
        <v>6533084160</v>
      </c>
      <c r="T11" s="5">
        <v>-9.9</v>
      </c>
      <c r="U11" s="6">
        <v>-80</v>
      </c>
    </row>
    <row r="12" spans="1:21" x14ac:dyDescent="0.2">
      <c r="A12" s="3">
        <v>31287</v>
      </c>
      <c r="B12" s="8">
        <v>92</v>
      </c>
      <c r="C12" s="8">
        <v>102683616</v>
      </c>
      <c r="D12" s="5">
        <v>-9.5</v>
      </c>
      <c r="E12" s="6">
        <v>-80</v>
      </c>
      <c r="F12" s="3">
        <v>31293</v>
      </c>
      <c r="G12" s="8">
        <v>98</v>
      </c>
      <c r="H12" s="9">
        <v>1145124864</v>
      </c>
      <c r="I12" s="5">
        <v>-7.7</v>
      </c>
      <c r="J12" s="6">
        <v>-68</v>
      </c>
      <c r="K12" s="8">
        <v>31349</v>
      </c>
      <c r="L12" s="8">
        <v>154</v>
      </c>
      <c r="M12" s="5">
        <v>1161.3184800000001</v>
      </c>
      <c r="N12" s="11">
        <v>28.186380000000003</v>
      </c>
      <c r="O12" s="5">
        <v>-0.75</v>
      </c>
      <c r="P12" s="6">
        <v>-31.5</v>
      </c>
      <c r="R12" s="8">
        <v>370</v>
      </c>
      <c r="S12" s="9">
        <v>5260723200</v>
      </c>
      <c r="T12" s="5">
        <v>-11.1</v>
      </c>
      <c r="U12" s="6">
        <v>-85</v>
      </c>
    </row>
    <row r="13" spans="1:21" x14ac:dyDescent="0.2">
      <c r="A13" s="3">
        <v>31321</v>
      </c>
      <c r="B13" s="8">
        <v>126</v>
      </c>
      <c r="C13" s="8">
        <v>173584208</v>
      </c>
      <c r="D13" s="5">
        <v>-9.8000000000000007</v>
      </c>
      <c r="E13" s="6">
        <v>-84</v>
      </c>
      <c r="F13" s="3">
        <v>31322</v>
      </c>
      <c r="G13" s="8">
        <v>127</v>
      </c>
      <c r="H13" s="9">
        <v>932249088</v>
      </c>
      <c r="I13" s="5">
        <v>-10.1</v>
      </c>
      <c r="J13" s="6">
        <v>-83</v>
      </c>
      <c r="K13" s="8">
        <v>31376</v>
      </c>
      <c r="L13" s="8">
        <v>181</v>
      </c>
      <c r="M13" s="5">
        <v>1161.2575200000001</v>
      </c>
      <c r="N13" s="11">
        <v>28.161720000000003</v>
      </c>
      <c r="O13" s="5">
        <v>-0.7</v>
      </c>
      <c r="P13" s="6">
        <v>-30</v>
      </c>
      <c r="R13" s="8">
        <v>703</v>
      </c>
      <c r="S13" s="9">
        <v>3401118720</v>
      </c>
      <c r="T13" s="5">
        <v>-12</v>
      </c>
      <c r="U13" s="6">
        <v>-89</v>
      </c>
    </row>
    <row r="14" spans="1:21" x14ac:dyDescent="0.2">
      <c r="A14" s="3">
        <v>31349</v>
      </c>
      <c r="B14" s="8">
        <v>154</v>
      </c>
      <c r="C14" s="8">
        <v>183363600</v>
      </c>
      <c r="D14" s="5">
        <v>-10.4</v>
      </c>
      <c r="E14" s="6">
        <v>-86</v>
      </c>
      <c r="F14" s="3">
        <v>31352</v>
      </c>
      <c r="G14" s="8">
        <v>157</v>
      </c>
      <c r="H14" s="9">
        <v>998313984</v>
      </c>
      <c r="I14" s="5">
        <v>-9</v>
      </c>
      <c r="J14" s="6">
        <v>-80</v>
      </c>
      <c r="K14" s="8">
        <v>31406</v>
      </c>
      <c r="L14" s="8">
        <v>211</v>
      </c>
      <c r="M14" s="5">
        <v>1161.288</v>
      </c>
      <c r="N14" s="11">
        <v>28.174050000000001</v>
      </c>
      <c r="O14" s="5">
        <v>-0.7</v>
      </c>
      <c r="P14" s="6">
        <v>-32</v>
      </c>
      <c r="R14" s="8">
        <v>6</v>
      </c>
      <c r="S14" s="9">
        <v>2471316480</v>
      </c>
      <c r="T14" s="5">
        <v>-12.6</v>
      </c>
      <c r="U14" s="6">
        <v>-93</v>
      </c>
    </row>
    <row r="15" spans="1:21" x14ac:dyDescent="0.2">
      <c r="A15" s="3">
        <v>31376</v>
      </c>
      <c r="B15" s="8">
        <v>181</v>
      </c>
      <c r="C15" s="8">
        <v>476745360</v>
      </c>
      <c r="D15" s="5">
        <v>-9.6</v>
      </c>
      <c r="E15" s="6">
        <v>-83</v>
      </c>
      <c r="F15" s="3">
        <v>31383</v>
      </c>
      <c r="G15" s="8">
        <v>188</v>
      </c>
      <c r="H15" s="9">
        <v>1159805952</v>
      </c>
      <c r="I15" s="5">
        <v>-9.5</v>
      </c>
      <c r="J15" s="6">
        <v>-78</v>
      </c>
      <c r="K15" s="8">
        <v>31439</v>
      </c>
      <c r="L15" s="8">
        <v>244</v>
      </c>
      <c r="M15" s="5">
        <v>1161.4404</v>
      </c>
      <c r="N15" s="11">
        <v>28.235700000000001</v>
      </c>
      <c r="O15" s="5">
        <v>-0.8</v>
      </c>
      <c r="P15" s="6">
        <v>-34</v>
      </c>
      <c r="R15" s="8">
        <v>1437</v>
      </c>
      <c r="S15" s="9">
        <v>2446848000</v>
      </c>
      <c r="T15" s="8">
        <v>-12.85</v>
      </c>
      <c r="U15" s="6">
        <v>-95.5</v>
      </c>
    </row>
    <row r="16" spans="1:21" x14ac:dyDescent="0.2">
      <c r="A16" s="3">
        <v>31407</v>
      </c>
      <c r="B16" s="8">
        <v>212</v>
      </c>
      <c r="C16" s="8">
        <v>1224868848</v>
      </c>
      <c r="D16" s="5">
        <v>-9.4</v>
      </c>
      <c r="E16" s="6">
        <v>-81</v>
      </c>
      <c r="F16" s="3">
        <v>31414</v>
      </c>
      <c r="G16" s="8">
        <v>219</v>
      </c>
      <c r="H16" s="9">
        <v>1057038336</v>
      </c>
      <c r="I16" s="5">
        <v>-9.5</v>
      </c>
      <c r="J16" s="6">
        <v>-76</v>
      </c>
      <c r="K16" s="8">
        <v>31468</v>
      </c>
      <c r="L16" s="8">
        <v>273</v>
      </c>
      <c r="M16" s="5">
        <v>1161.8976</v>
      </c>
      <c r="N16" s="11">
        <v>28.457640000000001</v>
      </c>
      <c r="O16" s="5">
        <v>-0.9</v>
      </c>
      <c r="P16" s="6">
        <v>-38</v>
      </c>
      <c r="R16" s="8">
        <v>1406</v>
      </c>
      <c r="S16" s="9">
        <v>2297590272</v>
      </c>
      <c r="T16" s="5">
        <v>-12.9</v>
      </c>
      <c r="U16" s="6">
        <v>-97.5</v>
      </c>
    </row>
    <row r="17" spans="1:21" x14ac:dyDescent="0.2">
      <c r="A17" s="3">
        <v>31439</v>
      </c>
      <c r="B17" s="8">
        <v>244</v>
      </c>
      <c r="C17" s="8">
        <v>158915120</v>
      </c>
      <c r="D17" s="5">
        <v>-9.8000000000000007</v>
      </c>
      <c r="E17" s="6">
        <v>-90</v>
      </c>
      <c r="F17" s="3">
        <v>31446</v>
      </c>
      <c r="G17" s="8">
        <v>251</v>
      </c>
      <c r="H17" s="9">
        <v>927355392</v>
      </c>
      <c r="I17" s="5">
        <v>-11.9</v>
      </c>
      <c r="J17" s="6">
        <v>-89</v>
      </c>
      <c r="K17" s="8">
        <v>31530</v>
      </c>
      <c r="L17" s="8">
        <v>335</v>
      </c>
      <c r="M17" s="5">
        <v>1163.0558400000002</v>
      </c>
      <c r="N17" s="11">
        <v>29.000160000000001</v>
      </c>
      <c r="O17" s="5">
        <v>-1.1000000000000001</v>
      </c>
      <c r="P17" s="6">
        <v>-38</v>
      </c>
      <c r="R17" s="8">
        <v>734</v>
      </c>
      <c r="S17" s="9">
        <v>2055352320</v>
      </c>
      <c r="T17" s="5">
        <v>-10.8</v>
      </c>
      <c r="U17" s="6">
        <v>-84.5</v>
      </c>
    </row>
    <row r="18" spans="1:21" x14ac:dyDescent="0.2">
      <c r="A18" s="3">
        <v>31468</v>
      </c>
      <c r="B18" s="8">
        <v>273</v>
      </c>
      <c r="C18" s="8">
        <v>14497948640</v>
      </c>
      <c r="D18" s="5">
        <v>-10.4</v>
      </c>
      <c r="E18" s="6">
        <v>-83</v>
      </c>
      <c r="F18" s="3">
        <v>31474</v>
      </c>
      <c r="G18" s="8">
        <v>279</v>
      </c>
      <c r="H18" s="9">
        <v>10496977920</v>
      </c>
      <c r="I18" s="5">
        <v>-9.1999999999999993</v>
      </c>
      <c r="J18" s="6">
        <v>-75</v>
      </c>
      <c r="K18" s="8">
        <v>31546</v>
      </c>
      <c r="L18" s="8">
        <v>351</v>
      </c>
      <c r="M18" s="5">
        <v>1163.2</v>
      </c>
      <c r="N18" s="11">
        <v>29.064</v>
      </c>
      <c r="O18" s="5">
        <v>-1.5</v>
      </c>
      <c r="P18" s="6"/>
      <c r="R18" s="8">
        <v>673</v>
      </c>
      <c r="S18" s="9">
        <v>1893860352</v>
      </c>
      <c r="T18" s="5">
        <v>-11.5</v>
      </c>
      <c r="U18" s="6">
        <v>-88</v>
      </c>
    </row>
    <row r="19" spans="1:21" x14ac:dyDescent="0.2">
      <c r="A19" s="3">
        <v>31496</v>
      </c>
      <c r="B19" s="8">
        <v>301</v>
      </c>
      <c r="C19" s="8">
        <v>8997040640</v>
      </c>
      <c r="D19" s="5">
        <v>-7.6</v>
      </c>
      <c r="E19" s="6">
        <v>-71</v>
      </c>
      <c r="F19" s="3">
        <v>31503</v>
      </c>
      <c r="G19" s="8">
        <v>308</v>
      </c>
      <c r="H19" s="9">
        <v>9420364800</v>
      </c>
      <c r="I19" s="5">
        <v>-9.6999999999999993</v>
      </c>
      <c r="J19" s="6">
        <v>-81</v>
      </c>
      <c r="K19" s="8">
        <v>31561</v>
      </c>
      <c r="L19" s="8">
        <v>366</v>
      </c>
      <c r="M19" s="5">
        <v>1163.33016</v>
      </c>
      <c r="N19" s="11">
        <v>29.123460000000001</v>
      </c>
      <c r="O19" s="5">
        <v>-1.7</v>
      </c>
      <c r="P19" s="6">
        <v>-38</v>
      </c>
      <c r="R19" s="8">
        <v>399</v>
      </c>
      <c r="S19" s="9">
        <v>1707899904</v>
      </c>
      <c r="T19" s="5">
        <v>-9.4</v>
      </c>
      <c r="U19" s="6">
        <v>-79</v>
      </c>
    </row>
    <row r="20" spans="1:21" x14ac:dyDescent="0.2">
      <c r="A20" s="3">
        <v>31530</v>
      </c>
      <c r="B20" s="8">
        <v>335</v>
      </c>
      <c r="C20" s="8">
        <v>6258810880</v>
      </c>
      <c r="D20" s="5">
        <v>-9.8000000000000007</v>
      </c>
      <c r="E20" s="6">
        <v>-81</v>
      </c>
      <c r="F20" s="3">
        <v>31533</v>
      </c>
      <c r="G20" s="8">
        <v>338</v>
      </c>
      <c r="H20" s="9">
        <v>6533084160</v>
      </c>
      <c r="I20" s="5">
        <v>-9.9</v>
      </c>
      <c r="J20" s="6">
        <v>-80</v>
      </c>
      <c r="K20" s="8">
        <v>31593</v>
      </c>
      <c r="L20" s="8">
        <v>398</v>
      </c>
      <c r="M20" s="5">
        <v>1163.45208</v>
      </c>
      <c r="N20" s="11">
        <v>29.185110000000002</v>
      </c>
      <c r="O20" s="5">
        <v>-1.85</v>
      </c>
      <c r="P20" s="6">
        <v>-37</v>
      </c>
      <c r="R20" s="8">
        <v>1465</v>
      </c>
      <c r="S20" s="9">
        <v>1590550000</v>
      </c>
      <c r="T20" s="8">
        <v>-12.65</v>
      </c>
      <c r="U20" s="6">
        <v>-94</v>
      </c>
    </row>
    <row r="21" spans="1:21" x14ac:dyDescent="0.2">
      <c r="A21" s="3">
        <v>31561</v>
      </c>
      <c r="B21" s="8">
        <v>366</v>
      </c>
      <c r="C21" s="8">
        <v>5427562560</v>
      </c>
      <c r="D21" s="5">
        <v>-11.2</v>
      </c>
      <c r="E21" s="6">
        <v>-87</v>
      </c>
      <c r="F21" s="3">
        <v>31565</v>
      </c>
      <c r="G21" s="8">
        <v>370</v>
      </c>
      <c r="H21" s="9">
        <v>5260723200</v>
      </c>
      <c r="I21" s="5">
        <v>-11.1</v>
      </c>
      <c r="J21" s="6">
        <v>-85</v>
      </c>
      <c r="K21" s="8">
        <v>31624</v>
      </c>
      <c r="L21" s="8">
        <v>429</v>
      </c>
      <c r="M21" s="5">
        <v>1163.33016</v>
      </c>
      <c r="N21" s="11">
        <v>29.123460000000001</v>
      </c>
      <c r="O21" s="5">
        <v>-1.45</v>
      </c>
      <c r="P21" s="6">
        <v>-35</v>
      </c>
      <c r="R21" s="8">
        <v>643</v>
      </c>
      <c r="S21" s="9">
        <v>1367788032</v>
      </c>
      <c r="T21" s="5">
        <v>-9.75</v>
      </c>
      <c r="U21" s="6">
        <v>-80.5</v>
      </c>
    </row>
    <row r="22" spans="1:21" x14ac:dyDescent="0.2">
      <c r="A22" s="3">
        <v>31593</v>
      </c>
      <c r="B22" s="8">
        <v>398</v>
      </c>
      <c r="C22" s="8">
        <v>1672276032</v>
      </c>
      <c r="D22" s="5">
        <v>-9.6999999999999993</v>
      </c>
      <c r="E22" s="6">
        <v>-79.5</v>
      </c>
      <c r="F22" s="3">
        <v>31594</v>
      </c>
      <c r="G22" s="8">
        <v>399</v>
      </c>
      <c r="H22" s="9">
        <v>1707899904</v>
      </c>
      <c r="I22" s="5">
        <v>-9.4</v>
      </c>
      <c r="J22" s="6">
        <v>-79</v>
      </c>
      <c r="K22" s="8">
        <v>31639</v>
      </c>
      <c r="L22" s="8">
        <v>444</v>
      </c>
      <c r="M22" s="5">
        <v>1163.24</v>
      </c>
      <c r="N22" s="11">
        <v>29.084</v>
      </c>
      <c r="O22" s="5">
        <v>-1.4</v>
      </c>
      <c r="P22" s="6"/>
      <c r="R22" s="8">
        <v>34</v>
      </c>
      <c r="S22" s="9">
        <v>1311510528</v>
      </c>
      <c r="T22" s="5">
        <v>-12</v>
      </c>
      <c r="U22" s="6">
        <v>-88</v>
      </c>
    </row>
    <row r="23" spans="1:21" x14ac:dyDescent="0.2">
      <c r="A23" s="3">
        <v>31624</v>
      </c>
      <c r="B23" s="8">
        <v>429</v>
      </c>
      <c r="C23" s="8">
        <v>366727200</v>
      </c>
      <c r="D23" s="5">
        <v>-9.8000000000000007</v>
      </c>
      <c r="E23" s="6">
        <v>-80.5</v>
      </c>
      <c r="F23" s="3">
        <v>31625</v>
      </c>
      <c r="G23" s="8">
        <v>430</v>
      </c>
      <c r="H23" s="9">
        <v>1186721280</v>
      </c>
      <c r="I23" s="5">
        <v>-7.9</v>
      </c>
      <c r="J23" s="6">
        <v>-75</v>
      </c>
      <c r="K23" s="8">
        <v>31649</v>
      </c>
      <c r="L23" s="8">
        <v>454</v>
      </c>
      <c r="M23" s="5">
        <v>1163.17776</v>
      </c>
      <c r="N23" s="11">
        <v>29.049480000000003</v>
      </c>
      <c r="O23" s="5">
        <v>-1.3</v>
      </c>
      <c r="P23" s="6">
        <v>-34.5</v>
      </c>
      <c r="R23" s="8">
        <v>1497</v>
      </c>
      <c r="S23" s="9">
        <v>1257758000</v>
      </c>
      <c r="T23" s="5">
        <v>-9.9</v>
      </c>
      <c r="U23" s="6">
        <v>-79.5</v>
      </c>
    </row>
    <row r="24" spans="1:21" x14ac:dyDescent="0.2">
      <c r="A24" s="3">
        <v>31649</v>
      </c>
      <c r="B24" s="8">
        <v>454</v>
      </c>
      <c r="C24" s="8">
        <v>457186576</v>
      </c>
      <c r="D24" s="5">
        <v>-9.5500000000000007</v>
      </c>
      <c r="E24" s="6">
        <v>-79.5</v>
      </c>
      <c r="F24" s="3">
        <v>31656</v>
      </c>
      <c r="G24" s="8">
        <v>461</v>
      </c>
      <c r="H24" s="9">
        <v>1216083456</v>
      </c>
      <c r="I24" s="5">
        <v>-9.1</v>
      </c>
      <c r="J24" s="6">
        <v>-79</v>
      </c>
      <c r="K24" s="8">
        <v>31686</v>
      </c>
      <c r="L24" s="8">
        <v>491</v>
      </c>
      <c r="M24" s="5">
        <v>1162.99488</v>
      </c>
      <c r="N24" s="11">
        <v>28.975500000000004</v>
      </c>
      <c r="O24" s="5">
        <v>-1.2</v>
      </c>
      <c r="P24" s="6">
        <v>-33.5</v>
      </c>
      <c r="R24" s="8">
        <v>1100</v>
      </c>
      <c r="S24" s="9">
        <v>1250339328</v>
      </c>
      <c r="T24" s="5">
        <v>-9.0500000000000007</v>
      </c>
      <c r="U24" s="6">
        <v>-76</v>
      </c>
    </row>
    <row r="25" spans="1:21" x14ac:dyDescent="0.2">
      <c r="F25" s="3">
        <v>31686</v>
      </c>
      <c r="G25" s="8">
        <v>491</v>
      </c>
      <c r="H25" s="9">
        <v>1049697792</v>
      </c>
      <c r="I25" s="5">
        <v>-11.45</v>
      </c>
      <c r="J25" s="6">
        <v>-86.5</v>
      </c>
      <c r="K25" s="8">
        <v>31690</v>
      </c>
      <c r="L25" s="8">
        <v>495</v>
      </c>
      <c r="M25" s="5">
        <v>1162.98</v>
      </c>
      <c r="N25" s="11">
        <v>28.97</v>
      </c>
      <c r="O25" s="5">
        <v>-1.25</v>
      </c>
      <c r="P25" s="6">
        <v>-33.5</v>
      </c>
      <c r="R25" s="8">
        <v>797</v>
      </c>
      <c r="S25" s="9">
        <v>1230764544</v>
      </c>
      <c r="T25" s="5">
        <v>-6.95</v>
      </c>
      <c r="U25" s="6">
        <v>-65</v>
      </c>
    </row>
    <row r="26" spans="1:21" x14ac:dyDescent="0.2">
      <c r="F26" s="3">
        <v>31719</v>
      </c>
      <c r="G26" s="8">
        <v>524</v>
      </c>
      <c r="H26" s="9">
        <v>951823872</v>
      </c>
      <c r="I26" s="5">
        <v>-11.35</v>
      </c>
      <c r="J26" s="6">
        <v>-86.5</v>
      </c>
      <c r="K26" s="8">
        <v>31715</v>
      </c>
      <c r="L26" s="8">
        <v>520</v>
      </c>
      <c r="M26" s="5">
        <v>1162.9339200000002</v>
      </c>
      <c r="N26" s="11">
        <v>28.938510000000001</v>
      </c>
      <c r="O26" s="5">
        <v>-1.2</v>
      </c>
      <c r="P26" s="6">
        <v>-34</v>
      </c>
      <c r="R26" s="8">
        <v>1557</v>
      </c>
      <c r="S26" s="9">
        <v>1223500000</v>
      </c>
      <c r="T26" s="5">
        <v>-9.9</v>
      </c>
      <c r="U26" s="6">
        <v>-83</v>
      </c>
    </row>
    <row r="27" spans="1:21" x14ac:dyDescent="0.2">
      <c r="F27" s="3">
        <v>31750</v>
      </c>
      <c r="G27" s="8">
        <v>555</v>
      </c>
      <c r="H27" s="9">
        <v>971398656</v>
      </c>
      <c r="I27" s="5">
        <v>-9.15</v>
      </c>
      <c r="J27" s="6">
        <v>-78.5</v>
      </c>
      <c r="K27" s="8">
        <v>31747</v>
      </c>
      <c r="L27" s="8">
        <v>552</v>
      </c>
      <c r="M27" s="5">
        <v>1162.90344</v>
      </c>
      <c r="N27" s="11">
        <v>28.926180000000002</v>
      </c>
      <c r="O27" s="5">
        <v>-1.05</v>
      </c>
      <c r="P27" s="6">
        <v>-33</v>
      </c>
      <c r="R27" s="8">
        <v>764</v>
      </c>
      <c r="S27" s="9">
        <v>1223424000</v>
      </c>
      <c r="T27" s="5">
        <v>-7.6</v>
      </c>
      <c r="U27" s="6">
        <v>-68.5</v>
      </c>
    </row>
    <row r="28" spans="1:21" x14ac:dyDescent="0.2">
      <c r="F28" s="3">
        <v>31782</v>
      </c>
      <c r="G28" s="8">
        <v>587</v>
      </c>
      <c r="H28" s="9">
        <v>1008101376</v>
      </c>
      <c r="I28" s="5">
        <v>-8.85</v>
      </c>
      <c r="J28" s="6">
        <v>-73.5</v>
      </c>
      <c r="K28" s="8">
        <v>31776</v>
      </c>
      <c r="L28" s="8">
        <v>581</v>
      </c>
      <c r="M28" s="5">
        <v>1162.8120000000001</v>
      </c>
      <c r="N28" s="11">
        <v>28.889190000000003</v>
      </c>
      <c r="O28" s="5">
        <v>-1</v>
      </c>
      <c r="P28" s="6">
        <v>-33</v>
      </c>
      <c r="R28" s="8">
        <v>1192</v>
      </c>
      <c r="S28" s="9">
        <v>1220977152</v>
      </c>
      <c r="T28" s="5">
        <v>-10.45</v>
      </c>
      <c r="U28" s="6">
        <v>-85.5</v>
      </c>
    </row>
    <row r="29" spans="1:21" x14ac:dyDescent="0.2">
      <c r="F29" s="3">
        <v>31810</v>
      </c>
      <c r="G29" s="8">
        <v>615</v>
      </c>
      <c r="H29" s="9">
        <v>983632896</v>
      </c>
      <c r="I29" s="5">
        <v>-8.4</v>
      </c>
      <c r="J29" s="6">
        <v>-70</v>
      </c>
      <c r="K29" s="8">
        <v>31800</v>
      </c>
      <c r="L29" s="8">
        <v>605</v>
      </c>
      <c r="M29" s="5">
        <v>1162.76</v>
      </c>
      <c r="N29" s="11">
        <v>28.864999999999998</v>
      </c>
      <c r="O29" s="5">
        <v>-1.1499999999999999</v>
      </c>
      <c r="P29" s="6">
        <v>-31.5</v>
      </c>
      <c r="R29" s="8">
        <v>461</v>
      </c>
      <c r="S29" s="9">
        <v>1216083456</v>
      </c>
      <c r="T29" s="5">
        <v>-9.1</v>
      </c>
      <c r="U29" s="6">
        <v>-79</v>
      </c>
    </row>
    <row r="30" spans="1:21" x14ac:dyDescent="0.2">
      <c r="F30" s="3">
        <v>31838</v>
      </c>
      <c r="G30" s="8">
        <v>643</v>
      </c>
      <c r="H30" s="9">
        <v>1367788032</v>
      </c>
      <c r="I30" s="5">
        <v>-9.75</v>
      </c>
      <c r="J30" s="6">
        <v>-80.5</v>
      </c>
      <c r="K30" s="8">
        <v>31805</v>
      </c>
      <c r="L30" s="8">
        <v>610</v>
      </c>
      <c r="M30" s="5">
        <v>1162.7510400000001</v>
      </c>
      <c r="N30" s="11">
        <v>28.864530000000002</v>
      </c>
      <c r="O30" s="5">
        <v>-1.05</v>
      </c>
      <c r="P30" s="6">
        <v>-33.5</v>
      </c>
      <c r="R30" s="8">
        <v>826</v>
      </c>
      <c r="S30" s="9">
        <v>1213636608</v>
      </c>
      <c r="T30" s="5">
        <v>-7.05</v>
      </c>
      <c r="U30" s="6">
        <v>-64.5</v>
      </c>
    </row>
    <row r="31" spans="1:21" x14ac:dyDescent="0.2">
      <c r="F31" s="3">
        <v>31868</v>
      </c>
      <c r="G31" s="8">
        <v>673</v>
      </c>
      <c r="H31" s="9">
        <v>1893860352</v>
      </c>
      <c r="I31" s="5">
        <v>-11.5</v>
      </c>
      <c r="J31" s="6">
        <v>-88</v>
      </c>
      <c r="K31" s="8">
        <v>31841</v>
      </c>
      <c r="L31" s="8">
        <v>646</v>
      </c>
      <c r="M31" s="5">
        <v>1162.7510400000001</v>
      </c>
      <c r="N31" s="11">
        <v>28.864530000000002</v>
      </c>
      <c r="O31" s="5">
        <v>-1.1000000000000001</v>
      </c>
      <c r="P31" s="6">
        <v>-33.5</v>
      </c>
      <c r="R31" s="8">
        <v>65</v>
      </c>
      <c r="S31" s="9">
        <v>1208742912</v>
      </c>
      <c r="T31" s="5">
        <v>-9.5</v>
      </c>
      <c r="U31" s="6">
        <v>-79</v>
      </c>
    </row>
    <row r="32" spans="1:21" x14ac:dyDescent="0.2">
      <c r="F32" s="3">
        <v>31898</v>
      </c>
      <c r="G32" s="8">
        <v>703</v>
      </c>
      <c r="H32" s="9">
        <v>3401118720</v>
      </c>
      <c r="I32" s="5">
        <v>-12</v>
      </c>
      <c r="J32" s="6">
        <v>-89</v>
      </c>
      <c r="K32" s="8">
        <v>31867</v>
      </c>
      <c r="L32" s="8">
        <v>672</v>
      </c>
      <c r="M32" s="5">
        <v>1162.78152</v>
      </c>
      <c r="N32" s="11">
        <v>28.876860000000001</v>
      </c>
      <c r="O32" s="5">
        <v>-1.25</v>
      </c>
      <c r="P32" s="6">
        <v>-33.5</v>
      </c>
      <c r="R32" s="8">
        <v>1161</v>
      </c>
      <c r="S32" s="9">
        <v>1189168128</v>
      </c>
      <c r="T32" s="5">
        <v>-8.4499999999999993</v>
      </c>
      <c r="U32" s="6">
        <v>-73.5</v>
      </c>
    </row>
    <row r="33" spans="6:21" x14ac:dyDescent="0.2">
      <c r="F33" s="3">
        <v>31929</v>
      </c>
      <c r="G33" s="8">
        <v>734</v>
      </c>
      <c r="H33" s="9">
        <v>2055352320</v>
      </c>
      <c r="I33" s="5">
        <v>-10.8</v>
      </c>
      <c r="J33" s="6">
        <v>-84.5</v>
      </c>
      <c r="K33" s="8">
        <v>31897</v>
      </c>
      <c r="L33" s="8">
        <v>702</v>
      </c>
      <c r="M33" s="5">
        <v>1162.8120000000001</v>
      </c>
      <c r="N33" s="11">
        <v>28.889190000000003</v>
      </c>
      <c r="O33" s="5">
        <v>-1.3</v>
      </c>
      <c r="P33" s="6">
        <v>-35</v>
      </c>
      <c r="R33" s="8">
        <v>430</v>
      </c>
      <c r="S33" s="9">
        <v>1186721280</v>
      </c>
      <c r="T33" s="5">
        <v>-7.9</v>
      </c>
      <c r="U33" s="6">
        <v>-75</v>
      </c>
    </row>
    <row r="34" spans="6:21" x14ac:dyDescent="0.2">
      <c r="F34" s="3">
        <v>31959</v>
      </c>
      <c r="G34" s="8">
        <v>764</v>
      </c>
      <c r="H34" s="9">
        <v>1223424000</v>
      </c>
      <c r="I34" s="5">
        <v>-7.6</v>
      </c>
      <c r="J34" s="6">
        <v>-68.5</v>
      </c>
      <c r="K34" s="8">
        <v>31908</v>
      </c>
      <c r="L34" s="8">
        <v>713</v>
      </c>
      <c r="M34" s="5">
        <v>1162.8499999999999</v>
      </c>
      <c r="N34" s="11">
        <v>28.905000000000001</v>
      </c>
      <c r="O34" s="5">
        <v>-0.95</v>
      </c>
      <c r="P34" s="6">
        <v>-33</v>
      </c>
      <c r="R34" s="8">
        <v>1130</v>
      </c>
      <c r="S34" s="9">
        <v>1179380736</v>
      </c>
      <c r="T34" s="5">
        <v>-7.2</v>
      </c>
      <c r="U34" s="6">
        <v>-67</v>
      </c>
    </row>
    <row r="35" spans="6:21" x14ac:dyDescent="0.2">
      <c r="F35" s="3">
        <v>31992</v>
      </c>
      <c r="G35" s="8">
        <v>797</v>
      </c>
      <c r="H35" s="9">
        <v>1230764544</v>
      </c>
      <c r="I35" s="5">
        <v>-6.95</v>
      </c>
      <c r="J35" s="6">
        <v>-65</v>
      </c>
      <c r="K35" s="8">
        <v>31930</v>
      </c>
      <c r="L35" s="8">
        <v>735</v>
      </c>
      <c r="M35" s="5">
        <v>1162.9339200000002</v>
      </c>
      <c r="N35" s="11">
        <v>28.938510000000001</v>
      </c>
      <c r="O35" s="5">
        <v>-1.6</v>
      </c>
      <c r="P35" s="6">
        <v>-35.5</v>
      </c>
      <c r="R35" s="8">
        <v>1070</v>
      </c>
      <c r="S35" s="9">
        <v>1169593344</v>
      </c>
      <c r="T35" s="5">
        <v>-9.4</v>
      </c>
      <c r="U35" s="6">
        <v>-78.5</v>
      </c>
    </row>
    <row r="36" spans="6:21" x14ac:dyDescent="0.2">
      <c r="F36" s="3">
        <v>32021</v>
      </c>
      <c r="G36" s="8">
        <v>826</v>
      </c>
      <c r="H36" s="9">
        <v>1213636608</v>
      </c>
      <c r="I36" s="5">
        <v>-7.05</v>
      </c>
      <c r="J36" s="6">
        <v>-64.5</v>
      </c>
      <c r="K36" s="8">
        <v>31958</v>
      </c>
      <c r="L36" s="8">
        <v>763</v>
      </c>
      <c r="M36" s="5">
        <v>1162.90344</v>
      </c>
      <c r="N36" s="11">
        <v>28.926180000000002</v>
      </c>
      <c r="O36" s="5">
        <v>-1.1000000000000001</v>
      </c>
      <c r="P36" s="6">
        <v>-33</v>
      </c>
      <c r="R36" s="8">
        <v>188</v>
      </c>
      <c r="S36" s="9">
        <v>1159805952</v>
      </c>
      <c r="T36" s="5">
        <v>-9.5</v>
      </c>
      <c r="U36" s="6">
        <v>-78</v>
      </c>
    </row>
    <row r="37" spans="6:21" x14ac:dyDescent="0.2">
      <c r="F37" s="3">
        <v>32051</v>
      </c>
      <c r="G37" s="8">
        <v>856</v>
      </c>
      <c r="H37" s="9">
        <v>1108422144</v>
      </c>
      <c r="I37" s="5">
        <v>-7.75</v>
      </c>
      <c r="J37" s="6">
        <v>-69.5</v>
      </c>
      <c r="K37" s="8">
        <v>31988</v>
      </c>
      <c r="L37" s="8">
        <v>793</v>
      </c>
      <c r="M37" s="5">
        <v>1162.7510400000001</v>
      </c>
      <c r="N37" s="11">
        <v>28.852200000000003</v>
      </c>
      <c r="O37" s="5">
        <v>-0.9</v>
      </c>
      <c r="P37" s="6">
        <v>-33</v>
      </c>
      <c r="R37" s="8">
        <v>1526</v>
      </c>
      <c r="S37" s="9">
        <v>1152537000</v>
      </c>
      <c r="T37" s="5">
        <v>-7.6</v>
      </c>
      <c r="U37" s="8">
        <v>-69.5</v>
      </c>
    </row>
    <row r="38" spans="6:21" x14ac:dyDescent="0.2">
      <c r="F38" s="3">
        <v>32083</v>
      </c>
      <c r="G38" s="8">
        <v>888</v>
      </c>
      <c r="H38" s="9">
        <v>765863424</v>
      </c>
      <c r="I38" s="5">
        <v>-9.25</v>
      </c>
      <c r="J38" s="6">
        <v>-76</v>
      </c>
      <c r="K38" s="8">
        <v>32044</v>
      </c>
      <c r="L38" s="8">
        <v>849</v>
      </c>
      <c r="M38" s="5">
        <v>1162.49</v>
      </c>
      <c r="N38" s="11">
        <v>28.733000000000001</v>
      </c>
      <c r="O38" s="5">
        <v>-0.75</v>
      </c>
      <c r="P38" s="6">
        <v>-31.5</v>
      </c>
      <c r="R38" s="8">
        <v>98</v>
      </c>
      <c r="S38" s="9">
        <v>1145124864</v>
      </c>
      <c r="T38" s="5">
        <v>-7.7</v>
      </c>
      <c r="U38" s="6">
        <v>-68</v>
      </c>
    </row>
    <row r="39" spans="6:21" x14ac:dyDescent="0.2">
      <c r="F39" s="3">
        <v>32112</v>
      </c>
      <c r="G39" s="8">
        <v>917</v>
      </c>
      <c r="H39" s="9">
        <v>724267008</v>
      </c>
      <c r="I39" s="5">
        <v>-10.6</v>
      </c>
      <c r="J39" s="6">
        <v>-83.5</v>
      </c>
      <c r="K39" s="8">
        <v>32052</v>
      </c>
      <c r="L39" s="8">
        <v>857</v>
      </c>
      <c r="M39" s="5">
        <v>1162.4462400000002</v>
      </c>
      <c r="N39" s="11">
        <v>28.716570000000001</v>
      </c>
      <c r="O39" s="5">
        <v>-0.55000000000000004</v>
      </c>
      <c r="P39" s="6">
        <v>-30</v>
      </c>
      <c r="R39" s="8">
        <v>856</v>
      </c>
      <c r="S39" s="9">
        <v>1108422144</v>
      </c>
      <c r="T39" s="5">
        <v>-7.75</v>
      </c>
      <c r="U39" s="6">
        <v>-69.5</v>
      </c>
    </row>
    <row r="40" spans="6:21" x14ac:dyDescent="0.2">
      <c r="F40" s="3">
        <v>32146</v>
      </c>
      <c r="G40" s="8">
        <v>951</v>
      </c>
      <c r="H40" s="9">
        <v>831928320</v>
      </c>
      <c r="I40" s="5">
        <v>-11.5</v>
      </c>
      <c r="J40" s="6">
        <v>-87</v>
      </c>
      <c r="K40" s="8">
        <v>32078</v>
      </c>
      <c r="L40" s="8">
        <v>883</v>
      </c>
      <c r="M40" s="5">
        <v>1162.312128</v>
      </c>
      <c r="N40" s="11">
        <v>28.654919999999997</v>
      </c>
      <c r="O40" s="5">
        <v>-0.6</v>
      </c>
      <c r="P40" s="6">
        <v>-30</v>
      </c>
      <c r="R40" s="8">
        <v>219</v>
      </c>
      <c r="S40" s="9">
        <v>1057038336</v>
      </c>
      <c r="T40" s="5">
        <v>-9.5</v>
      </c>
      <c r="U40" s="6">
        <v>-76</v>
      </c>
    </row>
    <row r="41" spans="6:21" x14ac:dyDescent="0.2">
      <c r="F41" s="3">
        <v>32174</v>
      </c>
      <c r="G41" s="8">
        <v>979</v>
      </c>
      <c r="H41" s="9">
        <v>721820160</v>
      </c>
      <c r="I41" s="5">
        <v>-11.2</v>
      </c>
      <c r="J41" s="6">
        <v>-88</v>
      </c>
      <c r="K41" s="8">
        <v>32104</v>
      </c>
      <c r="L41" s="8">
        <v>909</v>
      </c>
      <c r="M41" s="5">
        <v>1162.2999360000001</v>
      </c>
      <c r="N41" s="11">
        <v>28.648754999999998</v>
      </c>
      <c r="O41" s="5">
        <v>-0.65</v>
      </c>
      <c r="P41" s="6">
        <v>-30</v>
      </c>
      <c r="R41" s="8">
        <v>491</v>
      </c>
      <c r="S41" s="9">
        <v>1049697792</v>
      </c>
      <c r="T41" s="5">
        <v>-11.45</v>
      </c>
      <c r="U41" s="6">
        <v>-86.5</v>
      </c>
    </row>
    <row r="42" spans="6:21" x14ac:dyDescent="0.2">
      <c r="F42" s="3">
        <v>32234</v>
      </c>
      <c r="G42" s="8">
        <v>1039</v>
      </c>
      <c r="H42" s="9">
        <v>743841792</v>
      </c>
      <c r="I42" s="5">
        <v>-12.1</v>
      </c>
      <c r="J42" s="6">
        <v>-92</v>
      </c>
      <c r="K42" s="8">
        <v>32134</v>
      </c>
      <c r="L42" s="8">
        <v>939</v>
      </c>
      <c r="M42" s="5">
        <v>1162.150584</v>
      </c>
      <c r="N42" s="11">
        <v>28.580939999999998</v>
      </c>
      <c r="O42" s="5">
        <v>-0.85</v>
      </c>
      <c r="P42" s="6">
        <v>-31</v>
      </c>
      <c r="R42" s="8">
        <v>1589</v>
      </c>
      <c r="S42" s="9">
        <v>1028000000</v>
      </c>
      <c r="T42" s="5">
        <v>-10.85</v>
      </c>
      <c r="U42" s="8">
        <v>-88.5</v>
      </c>
    </row>
    <row r="43" spans="6:21" x14ac:dyDescent="0.2">
      <c r="F43" s="3">
        <v>32265</v>
      </c>
      <c r="G43" s="8">
        <v>1070</v>
      </c>
      <c r="H43" s="9">
        <v>1169593344</v>
      </c>
      <c r="I43" s="5">
        <v>-9.4</v>
      </c>
      <c r="J43" s="6">
        <v>-78.5</v>
      </c>
      <c r="K43" s="8">
        <v>32183</v>
      </c>
      <c r="L43" s="8">
        <v>988</v>
      </c>
      <c r="M43" s="5">
        <v>1162.0804800000001</v>
      </c>
      <c r="N43" s="11">
        <v>28.546415999999997</v>
      </c>
      <c r="O43" s="5">
        <v>-0.9</v>
      </c>
      <c r="P43" s="6">
        <v>-33</v>
      </c>
      <c r="R43" s="8">
        <v>587</v>
      </c>
      <c r="S43" s="9">
        <v>1008101376</v>
      </c>
      <c r="T43" s="5">
        <v>-8.85</v>
      </c>
      <c r="U43" s="6">
        <v>-73.5</v>
      </c>
    </row>
    <row r="44" spans="6:21" x14ac:dyDescent="0.2">
      <c r="F44" s="3">
        <v>32295</v>
      </c>
      <c r="G44" s="8">
        <v>1100</v>
      </c>
      <c r="H44" s="9">
        <v>1250339328</v>
      </c>
      <c r="I44" s="5">
        <v>-9.0500000000000007</v>
      </c>
      <c r="J44" s="6">
        <v>-76</v>
      </c>
      <c r="K44" s="8">
        <v>32203</v>
      </c>
      <c r="L44" s="8">
        <v>1008</v>
      </c>
      <c r="M44" s="5">
        <v>1162.0682879999999</v>
      </c>
      <c r="N44" s="11">
        <v>28.540250999999998</v>
      </c>
      <c r="O44" s="5">
        <v>-0.95</v>
      </c>
      <c r="P44" s="6">
        <v>-33</v>
      </c>
      <c r="R44" s="8">
        <v>157</v>
      </c>
      <c r="S44" s="9">
        <v>998313984</v>
      </c>
      <c r="T44" s="5">
        <v>-9</v>
      </c>
      <c r="U44" s="6">
        <v>-80</v>
      </c>
    </row>
    <row r="45" spans="6:21" x14ac:dyDescent="0.2">
      <c r="F45" s="3">
        <v>32325</v>
      </c>
      <c r="G45" s="8">
        <v>1130</v>
      </c>
      <c r="H45" s="9">
        <v>1179380736</v>
      </c>
      <c r="I45" s="5">
        <v>-7.2</v>
      </c>
      <c r="J45" s="6">
        <v>-67</v>
      </c>
      <c r="K45" s="8">
        <v>32238</v>
      </c>
      <c r="L45" s="8">
        <v>1043</v>
      </c>
      <c r="M45" s="5">
        <v>1162.0195200000001</v>
      </c>
      <c r="N45" s="11">
        <v>28.516824</v>
      </c>
      <c r="O45" s="5">
        <v>-0.85</v>
      </c>
      <c r="P45" s="6">
        <v>-32</v>
      </c>
      <c r="R45" s="8">
        <v>615</v>
      </c>
      <c r="S45" s="9">
        <v>983632896</v>
      </c>
      <c r="T45" s="5">
        <v>-8.4</v>
      </c>
      <c r="U45" s="6">
        <v>-70</v>
      </c>
    </row>
    <row r="46" spans="6:21" x14ac:dyDescent="0.2">
      <c r="F46" s="3">
        <v>32356</v>
      </c>
      <c r="G46" s="8">
        <v>1161</v>
      </c>
      <c r="H46" s="9">
        <v>1189168128</v>
      </c>
      <c r="I46" s="5">
        <v>-8.4499999999999993</v>
      </c>
      <c r="J46" s="6">
        <v>-73.5</v>
      </c>
      <c r="K46" s="8">
        <v>32261</v>
      </c>
      <c r="L46" s="8">
        <v>1066</v>
      </c>
      <c r="M46" s="5">
        <v>1161.9890400000002</v>
      </c>
      <c r="N46" s="11">
        <v>28.502027999999999</v>
      </c>
      <c r="O46" s="5">
        <v>-1</v>
      </c>
      <c r="P46" s="6">
        <v>-31.5</v>
      </c>
      <c r="R46" s="8">
        <v>555</v>
      </c>
      <c r="S46" s="9">
        <v>971398656</v>
      </c>
      <c r="T46" s="5">
        <v>-9.15</v>
      </c>
      <c r="U46" s="6">
        <v>-78.5</v>
      </c>
    </row>
    <row r="47" spans="6:21" x14ac:dyDescent="0.2">
      <c r="F47" s="3">
        <v>32387</v>
      </c>
      <c r="G47" s="8">
        <v>1192</v>
      </c>
      <c r="H47" s="9">
        <v>1220977152</v>
      </c>
      <c r="I47" s="5">
        <v>-10.45</v>
      </c>
      <c r="J47" s="6">
        <v>-85.5</v>
      </c>
      <c r="K47" s="8">
        <v>32289</v>
      </c>
      <c r="L47" s="8">
        <v>1094</v>
      </c>
      <c r="M47" s="5">
        <v>1161.93</v>
      </c>
      <c r="N47" s="11">
        <v>28.473668999999997</v>
      </c>
      <c r="O47" s="5">
        <v>-0.8</v>
      </c>
      <c r="P47" s="6">
        <v>-31.5</v>
      </c>
      <c r="R47" s="8">
        <v>524</v>
      </c>
      <c r="S47" s="9">
        <v>951823872</v>
      </c>
      <c r="T47" s="5">
        <v>-11.35</v>
      </c>
      <c r="U47" s="6">
        <v>-86.5</v>
      </c>
    </row>
    <row r="48" spans="6:21" x14ac:dyDescent="0.2">
      <c r="F48" s="3">
        <v>32419</v>
      </c>
      <c r="G48" s="8">
        <v>1224</v>
      </c>
      <c r="H48" s="9">
        <v>176173056</v>
      </c>
      <c r="I48" s="5">
        <v>-11.6</v>
      </c>
      <c r="J48" s="6">
        <v>-91</v>
      </c>
      <c r="K48" s="8">
        <v>32315</v>
      </c>
      <c r="L48" s="8">
        <v>1120</v>
      </c>
      <c r="M48" s="5">
        <v>1161.8800000000001</v>
      </c>
      <c r="N48" s="11">
        <v>28.449009</v>
      </c>
      <c r="O48" s="5">
        <v>-0.85</v>
      </c>
      <c r="P48" s="6">
        <v>-31.5</v>
      </c>
      <c r="R48" s="8">
        <v>127</v>
      </c>
      <c r="S48" s="9">
        <v>932249088</v>
      </c>
      <c r="T48" s="5">
        <v>-10.1</v>
      </c>
      <c r="U48" s="6">
        <v>-83</v>
      </c>
    </row>
    <row r="49" spans="6:21" x14ac:dyDescent="0.2">
      <c r="F49" s="3">
        <v>32448</v>
      </c>
      <c r="G49" s="8">
        <v>1253</v>
      </c>
      <c r="H49" s="9">
        <v>227556864</v>
      </c>
      <c r="I49" s="5">
        <v>-11.75</v>
      </c>
      <c r="J49" s="6">
        <v>-90.5</v>
      </c>
      <c r="K49" s="8">
        <v>32316</v>
      </c>
      <c r="L49" s="8">
        <v>1121</v>
      </c>
      <c r="M49" s="5">
        <v>1161.8800000000001</v>
      </c>
      <c r="N49" s="11">
        <v>28.449009</v>
      </c>
      <c r="O49" s="5">
        <v>-0.7</v>
      </c>
      <c r="P49" s="6">
        <v>-31</v>
      </c>
      <c r="R49" s="8">
        <v>251</v>
      </c>
      <c r="S49" s="9">
        <v>927355392</v>
      </c>
      <c r="T49" s="5">
        <v>-11.9</v>
      </c>
      <c r="U49" s="6">
        <v>-89</v>
      </c>
    </row>
    <row r="50" spans="6:21" x14ac:dyDescent="0.2">
      <c r="F50" s="3">
        <v>32478</v>
      </c>
      <c r="G50" s="8">
        <v>1283</v>
      </c>
      <c r="H50" s="9">
        <v>315643392</v>
      </c>
      <c r="I50" s="5">
        <v>-12.45</v>
      </c>
      <c r="J50" s="6">
        <v>-93.5</v>
      </c>
      <c r="K50" s="8">
        <v>32323</v>
      </c>
      <c r="L50" s="8">
        <v>1128</v>
      </c>
      <c r="M50" s="5">
        <v>1161.8671200000001</v>
      </c>
      <c r="N50" s="11">
        <v>28.442843999999997</v>
      </c>
      <c r="O50" s="5">
        <v>-0.75</v>
      </c>
      <c r="P50" s="6">
        <v>-31</v>
      </c>
      <c r="R50" s="8">
        <v>1373</v>
      </c>
      <c r="S50" s="9">
        <v>893099520</v>
      </c>
      <c r="T50" s="5">
        <v>-13.05</v>
      </c>
      <c r="U50" s="6">
        <v>-96.5</v>
      </c>
    </row>
    <row r="51" spans="6:21" x14ac:dyDescent="0.2">
      <c r="F51" s="3">
        <v>32511</v>
      </c>
      <c r="G51" s="8">
        <v>1316</v>
      </c>
      <c r="H51" s="9">
        <v>288728064</v>
      </c>
      <c r="I51" s="5">
        <v>-13.15</v>
      </c>
      <c r="J51" s="6">
        <v>-97</v>
      </c>
      <c r="K51" s="8">
        <v>32350</v>
      </c>
      <c r="L51" s="8">
        <v>1155</v>
      </c>
      <c r="M51" s="5">
        <v>1161.7695840000001</v>
      </c>
      <c r="N51" s="11">
        <v>28.395989999999998</v>
      </c>
      <c r="O51" s="5">
        <v>-0.45</v>
      </c>
      <c r="P51" s="6">
        <v>-31</v>
      </c>
      <c r="R51" s="8">
        <v>951</v>
      </c>
      <c r="S51" s="9">
        <v>831928320</v>
      </c>
      <c r="T51" s="5">
        <v>-11.5</v>
      </c>
      <c r="U51" s="6">
        <v>-87</v>
      </c>
    </row>
    <row r="52" spans="6:21" x14ac:dyDescent="0.2">
      <c r="F52" s="3">
        <v>32540</v>
      </c>
      <c r="G52" s="8">
        <v>1345</v>
      </c>
      <c r="H52" s="9">
        <v>274046976</v>
      </c>
      <c r="I52" s="5">
        <v>-13</v>
      </c>
      <c r="J52" s="6">
        <v>-97.5</v>
      </c>
      <c r="K52" s="8">
        <v>32370</v>
      </c>
      <c r="L52" s="8">
        <v>1175</v>
      </c>
      <c r="M52" s="5">
        <v>1161.75</v>
      </c>
      <c r="N52" s="11">
        <v>28.386125999999997</v>
      </c>
      <c r="O52" s="5">
        <v>-0.35</v>
      </c>
      <c r="P52" s="6">
        <v>-31</v>
      </c>
      <c r="R52" s="8">
        <v>888</v>
      </c>
      <c r="S52" s="9">
        <v>765863424</v>
      </c>
      <c r="T52" s="5">
        <v>-9.25</v>
      </c>
      <c r="U52" s="6">
        <v>-76</v>
      </c>
    </row>
    <row r="53" spans="6:21" x14ac:dyDescent="0.2">
      <c r="F53" s="3">
        <v>32568</v>
      </c>
      <c r="G53" s="8">
        <v>1373</v>
      </c>
      <c r="H53" s="9">
        <v>893099520</v>
      </c>
      <c r="I53" s="5">
        <v>-13.05</v>
      </c>
      <c r="J53" s="6">
        <v>-96.5</v>
      </c>
      <c r="K53" s="8">
        <v>32373</v>
      </c>
      <c r="L53" s="8">
        <v>1178</v>
      </c>
      <c r="M53" s="5">
        <v>1161.72</v>
      </c>
      <c r="N53" s="11">
        <v>28.371329999999997</v>
      </c>
      <c r="O53" s="5">
        <v>-0.45</v>
      </c>
      <c r="P53" s="6">
        <v>-27.5</v>
      </c>
      <c r="R53" s="8">
        <v>1039</v>
      </c>
      <c r="S53" s="9">
        <v>743841792</v>
      </c>
      <c r="T53" s="5">
        <v>-12.1</v>
      </c>
      <c r="U53" s="6">
        <v>-92</v>
      </c>
    </row>
    <row r="54" spans="6:21" x14ac:dyDescent="0.2">
      <c r="F54" s="3">
        <v>32601</v>
      </c>
      <c r="G54" s="8">
        <v>1406</v>
      </c>
      <c r="H54" s="9">
        <v>2297590272</v>
      </c>
      <c r="I54" s="5">
        <v>-12.9</v>
      </c>
      <c r="J54" s="6">
        <v>-97.5</v>
      </c>
      <c r="K54" s="8">
        <v>32381</v>
      </c>
      <c r="L54" s="8">
        <v>1186</v>
      </c>
      <c r="M54" s="5">
        <v>1161.7</v>
      </c>
      <c r="N54" s="11">
        <v>28.361466</v>
      </c>
      <c r="O54" s="5">
        <v>-0.4</v>
      </c>
      <c r="P54" s="6">
        <v>-29</v>
      </c>
      <c r="R54" s="8">
        <v>917</v>
      </c>
      <c r="S54" s="9">
        <v>724267008</v>
      </c>
      <c r="T54" s="5">
        <v>-10.6</v>
      </c>
      <c r="U54" s="6">
        <v>-83.5</v>
      </c>
    </row>
    <row r="55" spans="6:21" x14ac:dyDescent="0.2">
      <c r="F55" s="3">
        <v>32632</v>
      </c>
      <c r="G55" s="8">
        <v>1437</v>
      </c>
      <c r="H55" s="9">
        <v>2446848000</v>
      </c>
      <c r="I55" s="8">
        <v>-12.85</v>
      </c>
      <c r="J55" s="6">
        <v>-95.5</v>
      </c>
      <c r="K55" s="8">
        <v>32392</v>
      </c>
      <c r="L55" s="8">
        <v>1197</v>
      </c>
      <c r="M55" s="5">
        <v>1161.68</v>
      </c>
      <c r="N55" s="11">
        <v>28.352834999999999</v>
      </c>
      <c r="O55" s="5">
        <v>-0.55000000000000004</v>
      </c>
      <c r="P55" s="6">
        <v>-33</v>
      </c>
      <c r="R55" s="8">
        <v>979</v>
      </c>
      <c r="S55" s="9">
        <v>721820160</v>
      </c>
      <c r="T55" s="5">
        <v>-11.2</v>
      </c>
      <c r="U55" s="6">
        <v>-88</v>
      </c>
    </row>
    <row r="56" spans="6:21" x14ac:dyDescent="0.2">
      <c r="F56" s="3">
        <v>32660</v>
      </c>
      <c r="G56" s="8">
        <v>1465</v>
      </c>
      <c r="H56" s="9">
        <v>1590550000</v>
      </c>
      <c r="I56" s="8">
        <v>-12.65</v>
      </c>
      <c r="J56" s="6">
        <v>-94</v>
      </c>
      <c r="K56" s="8">
        <v>32401</v>
      </c>
      <c r="L56" s="8">
        <v>1206</v>
      </c>
      <c r="M56" s="5">
        <v>1161.58</v>
      </c>
      <c r="N56" s="11">
        <v>28.304748</v>
      </c>
      <c r="O56" s="5">
        <v>-0.25</v>
      </c>
      <c r="P56" s="6">
        <v>-29.5</v>
      </c>
      <c r="R56" s="8">
        <v>1283</v>
      </c>
      <c r="S56" s="9">
        <v>315643392</v>
      </c>
      <c r="T56" s="5">
        <v>-12.45</v>
      </c>
      <c r="U56" s="6">
        <v>-93.5</v>
      </c>
    </row>
    <row r="57" spans="6:21" x14ac:dyDescent="0.2">
      <c r="F57" s="3">
        <v>32692</v>
      </c>
      <c r="G57" s="8">
        <v>1497</v>
      </c>
      <c r="H57" s="9">
        <v>1257758000</v>
      </c>
      <c r="I57" s="5">
        <v>-9.9</v>
      </c>
      <c r="J57" s="6">
        <v>-79.5</v>
      </c>
      <c r="K57" s="8">
        <v>32420</v>
      </c>
      <c r="L57" s="8">
        <v>1225</v>
      </c>
      <c r="M57" s="5">
        <v>1161.3794400000002</v>
      </c>
      <c r="N57" s="11">
        <v>28.214738999999998</v>
      </c>
      <c r="O57" s="5">
        <v>-0.3</v>
      </c>
      <c r="P57" s="6">
        <v>-30.5</v>
      </c>
      <c r="R57" s="8">
        <v>1316</v>
      </c>
      <c r="S57" s="9">
        <v>288728064</v>
      </c>
      <c r="T57" s="5">
        <v>-13.15</v>
      </c>
      <c r="U57" s="6">
        <v>-97</v>
      </c>
    </row>
    <row r="58" spans="6:21" x14ac:dyDescent="0.2">
      <c r="F58" s="3">
        <v>32721</v>
      </c>
      <c r="G58" s="8">
        <v>1526</v>
      </c>
      <c r="H58" s="9">
        <v>1152537000</v>
      </c>
      <c r="I58" s="5">
        <v>-7.6</v>
      </c>
      <c r="J58" s="8">
        <v>-69.5</v>
      </c>
      <c r="K58" s="8">
        <v>32436</v>
      </c>
      <c r="L58" s="8">
        <v>1241</v>
      </c>
      <c r="M58" s="5">
        <v>1161.3399999999999</v>
      </c>
      <c r="N58" s="11">
        <v>28.197476999999999</v>
      </c>
      <c r="O58" s="5">
        <v>-0.35</v>
      </c>
      <c r="P58" s="6">
        <v>-29.5</v>
      </c>
      <c r="R58" s="8">
        <v>1345</v>
      </c>
      <c r="S58" s="9">
        <v>274046976</v>
      </c>
      <c r="T58" s="5">
        <v>-13</v>
      </c>
      <c r="U58" s="6">
        <v>-97.5</v>
      </c>
    </row>
    <row r="59" spans="6:21" x14ac:dyDescent="0.2">
      <c r="F59" s="3">
        <v>32752</v>
      </c>
      <c r="G59" s="8">
        <v>1557</v>
      </c>
      <c r="H59" s="9">
        <v>1223500000</v>
      </c>
      <c r="I59" s="5">
        <v>-9.9</v>
      </c>
      <c r="J59" s="6">
        <v>-83</v>
      </c>
      <c r="K59" s="8">
        <v>32442</v>
      </c>
      <c r="L59" s="8">
        <v>1247</v>
      </c>
      <c r="M59" s="5">
        <v>1161.3184800000001</v>
      </c>
      <c r="N59" s="11">
        <v>28.187612999999999</v>
      </c>
      <c r="O59" s="5">
        <v>-0.3</v>
      </c>
      <c r="P59" s="6">
        <v>-28.5</v>
      </c>
      <c r="R59" s="8">
        <v>1253</v>
      </c>
      <c r="S59" s="9">
        <v>227556864</v>
      </c>
      <c r="T59" s="5">
        <v>-11.75</v>
      </c>
      <c r="U59" s="6">
        <v>-90.5</v>
      </c>
    </row>
    <row r="60" spans="6:21" x14ac:dyDescent="0.2">
      <c r="F60" s="3">
        <v>32784</v>
      </c>
      <c r="G60" s="8">
        <v>1589</v>
      </c>
      <c r="H60" s="9">
        <v>1028000000</v>
      </c>
      <c r="I60" s="5">
        <v>-10.85</v>
      </c>
      <c r="J60" s="8">
        <v>-88.5</v>
      </c>
      <c r="K60" s="8">
        <v>32450</v>
      </c>
      <c r="L60" s="8">
        <v>1255</v>
      </c>
      <c r="M60" s="8">
        <v>1161.29</v>
      </c>
      <c r="N60" s="11">
        <v>28.175283</v>
      </c>
      <c r="O60" s="8">
        <v>-0.35</v>
      </c>
      <c r="P60" s="8">
        <v>-30.5</v>
      </c>
      <c r="R60" s="8">
        <v>1224</v>
      </c>
      <c r="S60" s="9">
        <v>176173056</v>
      </c>
      <c r="T60" s="5">
        <v>-11.6</v>
      </c>
      <c r="U60" s="6">
        <v>-91</v>
      </c>
    </row>
    <row r="61" spans="6:21" x14ac:dyDescent="0.2">
      <c r="F61" s="3"/>
      <c r="I61" s="5"/>
      <c r="J61" s="6"/>
      <c r="K61" s="8">
        <v>32475</v>
      </c>
      <c r="L61" s="8">
        <v>1280</v>
      </c>
      <c r="M61" s="8">
        <v>1161.18</v>
      </c>
      <c r="N61" s="11">
        <v>28.127195999999998</v>
      </c>
      <c r="O61" s="8">
        <v>-0.65</v>
      </c>
      <c r="P61" s="6">
        <v>-32</v>
      </c>
    </row>
    <row r="62" spans="6:21" x14ac:dyDescent="0.2">
      <c r="F62" s="3"/>
      <c r="I62" s="5"/>
      <c r="J62" s="6"/>
      <c r="K62" s="3">
        <v>32477</v>
      </c>
      <c r="L62" s="8">
        <v>1282</v>
      </c>
      <c r="M62" s="5">
        <v>1161.169128</v>
      </c>
      <c r="N62" s="11">
        <v>28.121030999999999</v>
      </c>
      <c r="O62" s="5">
        <v>-0.6</v>
      </c>
      <c r="P62" s="6">
        <v>-30</v>
      </c>
    </row>
    <row r="63" spans="6:21" x14ac:dyDescent="0.2">
      <c r="F63" s="3"/>
      <c r="I63" s="5"/>
      <c r="J63" s="6"/>
      <c r="K63" s="3">
        <v>32504</v>
      </c>
      <c r="L63" s="8">
        <v>1309</v>
      </c>
      <c r="M63" s="5">
        <v>1161.07464</v>
      </c>
      <c r="N63" s="11">
        <v>28.079108999999999</v>
      </c>
      <c r="O63" s="5">
        <v>-0.65</v>
      </c>
      <c r="P63" s="6">
        <v>-30.5</v>
      </c>
    </row>
    <row r="64" spans="6:21" x14ac:dyDescent="0.2">
      <c r="K64" s="3">
        <v>32539</v>
      </c>
      <c r="L64" s="8">
        <v>1344</v>
      </c>
      <c r="M64" s="5">
        <v>1161.01368</v>
      </c>
      <c r="N64" s="11">
        <v>28.051983</v>
      </c>
      <c r="O64" s="5">
        <v>-0.7</v>
      </c>
      <c r="P64" s="6">
        <v>-31.5</v>
      </c>
    </row>
    <row r="65" spans="11:16" x14ac:dyDescent="0.2">
      <c r="K65" s="3">
        <v>32567</v>
      </c>
      <c r="L65" s="8">
        <v>1372</v>
      </c>
      <c r="M65" s="5">
        <v>1161.0014880000001</v>
      </c>
      <c r="N65" s="11">
        <v>28.047051</v>
      </c>
      <c r="O65" s="5">
        <v>-0.75</v>
      </c>
      <c r="P65" s="6">
        <v>-33</v>
      </c>
    </row>
    <row r="66" spans="11:16" x14ac:dyDescent="0.2">
      <c r="K66" s="3">
        <v>32596</v>
      </c>
      <c r="L66" s="8">
        <v>1401</v>
      </c>
      <c r="M66" s="5">
        <v>1160.98</v>
      </c>
      <c r="N66" s="11">
        <v>28.038419999999999</v>
      </c>
      <c r="O66" s="5">
        <v>-0.75</v>
      </c>
      <c r="P66" s="6">
        <v>-32</v>
      </c>
    </row>
    <row r="67" spans="11:16" x14ac:dyDescent="0.2">
      <c r="K67" s="3">
        <v>32629</v>
      </c>
      <c r="L67" s="8">
        <v>1434</v>
      </c>
      <c r="M67" s="5">
        <v>1161.031968</v>
      </c>
      <c r="N67" s="11">
        <v>28.060613999999998</v>
      </c>
      <c r="O67" s="5">
        <v>-0.75</v>
      </c>
      <c r="P67" s="6">
        <v>-31</v>
      </c>
    </row>
    <row r="68" spans="11:16" x14ac:dyDescent="0.2">
      <c r="K68" s="3">
        <v>32659</v>
      </c>
      <c r="L68" s="8">
        <v>1464</v>
      </c>
      <c r="M68" s="5">
        <v>1160.98</v>
      </c>
      <c r="N68" s="11">
        <v>28.038419999999999</v>
      </c>
      <c r="O68" s="5">
        <v>-0.65</v>
      </c>
      <c r="P68" s="6">
        <v>-30</v>
      </c>
    </row>
    <row r="69" spans="11:16" x14ac:dyDescent="0.2">
      <c r="K69" s="3">
        <f>DATE(89,6,27)</f>
        <v>32686</v>
      </c>
      <c r="L69" s="8">
        <v>1491</v>
      </c>
      <c r="M69" s="5">
        <v>1160.92</v>
      </c>
      <c r="N69" s="11">
        <v>28.008800000000001</v>
      </c>
      <c r="O69" s="5">
        <v>-0.55000000000000004</v>
      </c>
      <c r="P69" s="6">
        <v>-30.5</v>
      </c>
    </row>
    <row r="70" spans="11:16" x14ac:dyDescent="0.2">
      <c r="K70" s="3">
        <f>DATE(89,7,28)</f>
        <v>32717</v>
      </c>
      <c r="L70" s="8">
        <v>1522</v>
      </c>
      <c r="M70" s="5">
        <v>1160.77</v>
      </c>
      <c r="N70" s="11">
        <v>27.934899999999999</v>
      </c>
      <c r="O70" s="5">
        <v>-0.55000000000000004</v>
      </c>
      <c r="P70" s="6">
        <v>-30</v>
      </c>
    </row>
    <row r="71" spans="11:16" x14ac:dyDescent="0.2">
      <c r="K71" s="3">
        <f>DATE(89,9,1)</f>
        <v>32752</v>
      </c>
      <c r="L71" s="8">
        <v>1557</v>
      </c>
      <c r="M71" s="5">
        <v>1160.5899999999999</v>
      </c>
      <c r="N71" s="11">
        <v>27.85</v>
      </c>
      <c r="O71" s="5">
        <v>-0.6</v>
      </c>
      <c r="P71" s="6">
        <v>-30</v>
      </c>
    </row>
    <row r="72" spans="11:16" x14ac:dyDescent="0.2">
      <c r="K72" s="3">
        <f>DATE(89,10,3)</f>
        <v>32784</v>
      </c>
      <c r="L72" s="8">
        <v>1589</v>
      </c>
      <c r="M72" s="5">
        <v>1160.47</v>
      </c>
      <c r="N72" s="11">
        <v>27.799600000000002</v>
      </c>
      <c r="O72" s="5">
        <v>-0.3</v>
      </c>
      <c r="P72" s="6">
        <v>-30.5</v>
      </c>
    </row>
    <row r="73" spans="11:16" x14ac:dyDescent="0.2">
      <c r="K73" s="3"/>
      <c r="M73" s="5"/>
      <c r="N73" s="11"/>
      <c r="O73" s="5"/>
      <c r="P73" s="6"/>
    </row>
    <row r="74" spans="11:16" x14ac:dyDescent="0.2">
      <c r="K74" s="3"/>
      <c r="M74" s="5"/>
      <c r="N74" s="11"/>
      <c r="O74" s="5"/>
      <c r="P74" s="6"/>
    </row>
    <row r="75" spans="11:16" x14ac:dyDescent="0.2">
      <c r="K75" s="3"/>
      <c r="M75" s="5"/>
      <c r="N75" s="11"/>
      <c r="O75" s="5"/>
      <c r="P75" s="6"/>
    </row>
    <row r="76" spans="11:16" x14ac:dyDescent="0.2">
      <c r="K76" s="3"/>
      <c r="M76" s="5"/>
      <c r="N76" s="11"/>
      <c r="O76" s="5"/>
      <c r="P76" s="6"/>
    </row>
    <row r="77" spans="11:16" x14ac:dyDescent="0.2">
      <c r="K77" s="3"/>
      <c r="M77" s="5"/>
      <c r="N77" s="11"/>
      <c r="O77" s="5"/>
      <c r="P77" s="6"/>
    </row>
    <row r="78" spans="11:16" x14ac:dyDescent="0.2">
      <c r="K78" s="3"/>
      <c r="M78" s="5"/>
      <c r="N78" s="11"/>
      <c r="O78" s="5"/>
      <c r="P78" s="6"/>
    </row>
    <row r="79" spans="11:16" x14ac:dyDescent="0.2">
      <c r="K79" s="3"/>
      <c r="M79" s="5"/>
      <c r="N79" s="11"/>
      <c r="O79" s="5"/>
      <c r="P79" s="6"/>
    </row>
    <row r="80" spans="11:16" x14ac:dyDescent="0.2">
      <c r="K80" s="3"/>
      <c r="M80" s="5"/>
      <c r="N80" s="11"/>
      <c r="O80" s="5"/>
      <c r="P80" s="6"/>
    </row>
    <row r="81" spans="11:16" x14ac:dyDescent="0.2">
      <c r="K81" s="3"/>
      <c r="M81" s="5"/>
      <c r="N81" s="11"/>
      <c r="O81" s="5"/>
      <c r="P81" s="6"/>
    </row>
    <row r="82" spans="11:16" x14ac:dyDescent="0.2">
      <c r="K82" s="3"/>
      <c r="M82" s="5"/>
      <c r="N82" s="11"/>
      <c r="O82" s="5"/>
      <c r="P82" s="6"/>
    </row>
    <row r="83" spans="11:16" x14ac:dyDescent="0.2">
      <c r="K83" s="3"/>
      <c r="M83" s="5"/>
      <c r="N83" s="11"/>
      <c r="O83" s="5"/>
      <c r="P83" s="6"/>
    </row>
    <row r="84" spans="11:16" x14ac:dyDescent="0.2">
      <c r="K84" s="3"/>
      <c r="M84" s="5"/>
      <c r="N84" s="11"/>
      <c r="O84" s="5"/>
      <c r="P84" s="6"/>
    </row>
    <row r="85" spans="11:16" x14ac:dyDescent="0.2">
      <c r="K85" s="3"/>
      <c r="M85" s="5"/>
      <c r="N85" s="11"/>
      <c r="O85" s="5"/>
      <c r="P85" s="6"/>
    </row>
    <row r="86" spans="11:16" x14ac:dyDescent="0.2">
      <c r="K86" s="3"/>
      <c r="M86" s="5"/>
      <c r="N86" s="11"/>
      <c r="O86" s="5"/>
      <c r="P86" s="6"/>
    </row>
    <row r="87" spans="11:16" x14ac:dyDescent="0.2">
      <c r="K87" s="3"/>
      <c r="M87" s="5"/>
      <c r="N87" s="11"/>
      <c r="O87" s="5"/>
      <c r="P87" s="6"/>
    </row>
    <row r="88" spans="11:16" x14ac:dyDescent="0.2">
      <c r="K88" s="3"/>
      <c r="M88" s="5"/>
      <c r="N88" s="11"/>
      <c r="O88" s="5"/>
      <c r="P88" s="6"/>
    </row>
    <row r="89" spans="11:16" x14ac:dyDescent="0.2">
      <c r="K89" s="3"/>
      <c r="M89" s="5"/>
      <c r="N89" s="11"/>
      <c r="O89" s="5"/>
      <c r="P89" s="6"/>
    </row>
    <row r="90" spans="11:16" x14ac:dyDescent="0.2">
      <c r="K90" s="3"/>
      <c r="M90" s="5"/>
      <c r="N90" s="11"/>
      <c r="O90" s="5"/>
      <c r="P90" s="6"/>
    </row>
    <row r="91" spans="11:16" x14ac:dyDescent="0.2">
      <c r="K91" s="3"/>
      <c r="M91" s="5"/>
      <c r="N91" s="11"/>
      <c r="O91" s="5"/>
      <c r="P91" s="6"/>
    </row>
    <row r="92" spans="11:16" x14ac:dyDescent="0.2">
      <c r="K92" s="3"/>
      <c r="M92" s="5"/>
      <c r="N92" s="11"/>
      <c r="O92" s="5"/>
      <c r="P92" s="6"/>
    </row>
    <row r="93" spans="11:16" x14ac:dyDescent="0.2">
      <c r="K93" s="3"/>
      <c r="M93" s="5"/>
      <c r="N93" s="11"/>
      <c r="O93" s="5"/>
      <c r="P93" s="6"/>
    </row>
    <row r="94" spans="11:16" x14ac:dyDescent="0.2">
      <c r="K94" s="3"/>
      <c r="M94" s="5"/>
      <c r="N94" s="11"/>
      <c r="O94" s="5"/>
      <c r="P94" s="6"/>
    </row>
    <row r="95" spans="11:16" x14ac:dyDescent="0.2">
      <c r="K95" s="3"/>
      <c r="M95" s="5"/>
      <c r="N95" s="11"/>
      <c r="O95" s="5"/>
      <c r="P95" s="6"/>
    </row>
    <row r="96" spans="11:16" x14ac:dyDescent="0.2">
      <c r="K96" s="3"/>
      <c r="M96" s="5"/>
      <c r="N96" s="11"/>
      <c r="O96" s="5"/>
      <c r="P96" s="6"/>
    </row>
    <row r="97" spans="11:16" x14ac:dyDescent="0.2">
      <c r="K97" s="3"/>
      <c r="M97" s="5"/>
      <c r="N97" s="11"/>
      <c r="O97" s="5"/>
      <c r="P97" s="6"/>
    </row>
    <row r="98" spans="11:16" x14ac:dyDescent="0.2">
      <c r="K98" s="3"/>
      <c r="M98" s="5"/>
      <c r="N98" s="11"/>
      <c r="O98" s="5"/>
      <c r="P98" s="6"/>
    </row>
    <row r="99" spans="11:16" x14ac:dyDescent="0.2">
      <c r="K99" s="3"/>
      <c r="M99" s="5"/>
      <c r="N99" s="11"/>
      <c r="O99" s="5"/>
      <c r="P99" s="6"/>
    </row>
    <row r="100" spans="11:16" x14ac:dyDescent="0.2">
      <c r="K100" s="3"/>
      <c r="M100" s="5"/>
      <c r="N100" s="11"/>
      <c r="O100" s="5"/>
      <c r="P100" s="6"/>
    </row>
    <row r="101" spans="11:16" x14ac:dyDescent="0.2">
      <c r="K101" s="3"/>
      <c r="M101" s="5"/>
      <c r="N101" s="11"/>
      <c r="O101" s="5"/>
      <c r="P101" s="6"/>
    </row>
    <row r="102" spans="11:16" x14ac:dyDescent="0.2">
      <c r="K102" s="3"/>
      <c r="M102" s="5"/>
      <c r="N102" s="11"/>
      <c r="O102" s="5"/>
      <c r="P102" s="6"/>
    </row>
    <row r="103" spans="11:16" x14ac:dyDescent="0.2">
      <c r="K103" s="3"/>
      <c r="M103" s="5"/>
      <c r="N103" s="11"/>
      <c r="O103" s="5"/>
      <c r="P103" s="6"/>
    </row>
    <row r="104" spans="11:16" x14ac:dyDescent="0.2">
      <c r="O104" s="5"/>
      <c r="P104" s="6"/>
    </row>
    <row r="105" spans="11:16" x14ac:dyDescent="0.2">
      <c r="O105" s="5"/>
      <c r="P105" s="6"/>
    </row>
    <row r="106" spans="11:16" x14ac:dyDescent="0.2">
      <c r="O106" s="5"/>
      <c r="P106" s="6"/>
    </row>
    <row r="107" spans="11:16" x14ac:dyDescent="0.2">
      <c r="O107" s="5"/>
      <c r="P107" s="6"/>
    </row>
    <row r="108" spans="11:16" x14ac:dyDescent="0.2">
      <c r="O108" s="5"/>
      <c r="P108" s="6"/>
    </row>
    <row r="109" spans="11:16" x14ac:dyDescent="0.2">
      <c r="O109" s="5"/>
      <c r="P109" s="6"/>
    </row>
    <row r="110" spans="11:16" x14ac:dyDescent="0.2">
      <c r="O110" s="5"/>
      <c r="P110" s="6"/>
    </row>
    <row r="111" spans="11:16" x14ac:dyDescent="0.2">
      <c r="O111" s="5"/>
      <c r="P111" s="6"/>
    </row>
    <row r="112" spans="11:16" x14ac:dyDescent="0.2">
      <c r="O112" s="5"/>
    </row>
    <row r="113" spans="15:15" x14ac:dyDescent="0.2">
      <c r="O113" s="5"/>
    </row>
    <row r="114" spans="15:15" x14ac:dyDescent="0.2">
      <c r="O114" s="5"/>
    </row>
    <row r="115" spans="15:15" x14ac:dyDescent="0.2">
      <c r="O115" s="5"/>
    </row>
    <row r="116" spans="15:15" x14ac:dyDescent="0.2">
      <c r="O116" s="5"/>
    </row>
    <row r="117" spans="15:15" x14ac:dyDescent="0.2">
      <c r="O117" s="5"/>
    </row>
    <row r="118" spans="15:15" x14ac:dyDescent="0.2">
      <c r="O118" s="5"/>
    </row>
    <row r="119" spans="15:15" x14ac:dyDescent="0.2">
      <c r="O119" s="5"/>
    </row>
    <row r="120" spans="15:15" x14ac:dyDescent="0.2">
      <c r="O120" s="5"/>
    </row>
    <row r="121" spans="15:15" x14ac:dyDescent="0.2">
      <c r="O121" s="5"/>
    </row>
    <row r="122" spans="15:15" x14ac:dyDescent="0.2">
      <c r="O122" s="5"/>
    </row>
    <row r="123" spans="15:15" x14ac:dyDescent="0.2">
      <c r="O123" s="5"/>
    </row>
    <row r="124" spans="15:15" x14ac:dyDescent="0.2">
      <c r="O124" s="5"/>
    </row>
    <row r="125" spans="15:15" x14ac:dyDescent="0.2">
      <c r="O125" s="5"/>
    </row>
    <row r="126" spans="15:15" x14ac:dyDescent="0.2">
      <c r="O126" s="5"/>
    </row>
    <row r="127" spans="15:15" x14ac:dyDescent="0.2">
      <c r="O127" s="5"/>
    </row>
    <row r="128" spans="15:15" x14ac:dyDescent="0.2">
      <c r="O128" s="5"/>
    </row>
    <row r="129" spans="15:15" x14ac:dyDescent="0.2">
      <c r="O129" s="5"/>
    </row>
    <row r="130" spans="15:15" x14ac:dyDescent="0.2">
      <c r="O130" s="5"/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J50" sqref="J50"/>
    </sheetView>
  </sheetViews>
  <sheetFormatPr defaultRowHeight="12.75" x14ac:dyDescent="0.2"/>
  <sheetData>
    <row r="1" spans="1:4" x14ac:dyDescent="0.2">
      <c r="A1" s="1" t="s">
        <v>1375</v>
      </c>
      <c r="B1" s="1" t="s">
        <v>1376</v>
      </c>
      <c r="C1" s="1" t="s">
        <v>1377</v>
      </c>
      <c r="D1" s="1" t="s">
        <v>1378</v>
      </c>
    </row>
    <row r="3" spans="1:4" x14ac:dyDescent="0.2">
      <c r="A3" s="7" t="s">
        <v>1373</v>
      </c>
      <c r="B3" s="7" t="s">
        <v>1373</v>
      </c>
      <c r="C3" s="7" t="s">
        <v>1373</v>
      </c>
      <c r="D3" s="7" t="s">
        <v>1373</v>
      </c>
    </row>
    <row r="4" spans="1:4" x14ac:dyDescent="0.2">
      <c r="A4" s="8">
        <v>-10.02</v>
      </c>
      <c r="B4" s="8">
        <v>-9.9700000000000006</v>
      </c>
      <c r="C4" s="8">
        <v>-12.41</v>
      </c>
      <c r="D4" s="8">
        <v>-5.54</v>
      </c>
    </row>
    <row r="5" spans="1:4" x14ac:dyDescent="0.2">
      <c r="A5" s="8">
        <v>0.98</v>
      </c>
      <c r="B5" s="8">
        <v>1.35</v>
      </c>
      <c r="C5" s="8">
        <v>0.31</v>
      </c>
      <c r="D5" s="8">
        <v>0.17</v>
      </c>
    </row>
    <row r="7" spans="1:4" x14ac:dyDescent="0.2">
      <c r="A7" s="7" t="s">
        <v>1374</v>
      </c>
      <c r="B7" s="7" t="s">
        <v>1374</v>
      </c>
      <c r="C7" s="7" t="s">
        <v>1374</v>
      </c>
      <c r="D7" s="7" t="s">
        <v>1374</v>
      </c>
    </row>
    <row r="8" spans="1:4" x14ac:dyDescent="0.2">
      <c r="A8" s="8">
        <v>-82.7</v>
      </c>
      <c r="B8" s="8">
        <v>-80.900000000000006</v>
      </c>
      <c r="C8" s="8">
        <v>-94.2</v>
      </c>
      <c r="D8" s="8">
        <v>-57.5</v>
      </c>
    </row>
    <row r="9" spans="1:4" x14ac:dyDescent="0.2">
      <c r="A9" s="8">
        <v>4.5999999999999996</v>
      </c>
      <c r="B9" s="8">
        <v>5.9</v>
      </c>
      <c r="C9" s="8">
        <v>1.9</v>
      </c>
      <c r="D9" s="8">
        <v>1.9</v>
      </c>
    </row>
    <row r="11" spans="1:4" x14ac:dyDescent="0.2">
      <c r="A11" s="1" t="s">
        <v>1379</v>
      </c>
      <c r="B11" s="1" t="s">
        <v>1380</v>
      </c>
    </row>
    <row r="12" spans="1:4" x14ac:dyDescent="0.2">
      <c r="A12" s="8">
        <v>-10.09</v>
      </c>
      <c r="B12" s="8">
        <v>-10.130000000000001</v>
      </c>
    </row>
    <row r="13" spans="1:4" x14ac:dyDescent="0.2">
      <c r="A13" s="8">
        <v>1.07</v>
      </c>
      <c r="B13" s="8">
        <v>1.33</v>
      </c>
    </row>
    <row r="14" spans="1:4" x14ac:dyDescent="0.2">
      <c r="A14" s="8">
        <v>-83.3</v>
      </c>
      <c r="B14" s="8">
        <v>-81.2</v>
      </c>
    </row>
    <row r="15" spans="1:4" x14ac:dyDescent="0.2">
      <c r="A15" s="8">
        <v>4.9000000000000004</v>
      </c>
      <c r="B15" s="8">
        <v>6.3</v>
      </c>
    </row>
    <row r="17" spans="1:5" x14ac:dyDescent="0.2">
      <c r="A17" s="1" t="s">
        <v>1381</v>
      </c>
    </row>
    <row r="18" spans="1:5" x14ac:dyDescent="0.2">
      <c r="A18" s="1" t="s">
        <v>1382</v>
      </c>
      <c r="C18" s="1" t="s">
        <v>1383</v>
      </c>
      <c r="E18" s="1" t="s">
        <v>1384</v>
      </c>
    </row>
    <row r="19" spans="1:5" x14ac:dyDescent="0.2">
      <c r="A19" s="1" t="s">
        <v>1385</v>
      </c>
      <c r="E19" s="1" t="s">
        <v>1386</v>
      </c>
    </row>
    <row r="20" spans="1:5" x14ac:dyDescent="0.2">
      <c r="A20" s="8">
        <v>-13.36</v>
      </c>
      <c r="C20" s="8">
        <v>-11.59</v>
      </c>
      <c r="E20" s="8">
        <v>-12.8</v>
      </c>
    </row>
    <row r="21" spans="1:5" x14ac:dyDescent="0.2">
      <c r="A21" s="8">
        <v>3.86</v>
      </c>
      <c r="C21" s="8">
        <v>4.78</v>
      </c>
      <c r="E21" s="8">
        <v>6.17</v>
      </c>
    </row>
    <row r="24" spans="1:5" x14ac:dyDescent="0.2">
      <c r="A24" s="1" t="s">
        <v>1387</v>
      </c>
    </row>
    <row r="25" spans="1:5" x14ac:dyDescent="0.2">
      <c r="A25" s="1" t="s">
        <v>1388</v>
      </c>
    </row>
    <row r="26" spans="1:5" x14ac:dyDescent="0.2">
      <c r="A26" s="1" t="s">
        <v>1389</v>
      </c>
    </row>
    <row r="27" spans="1:5" x14ac:dyDescent="0.2">
      <c r="A27" s="1" t="s">
        <v>1390</v>
      </c>
      <c r="B27" s="8">
        <v>-13.47</v>
      </c>
    </row>
    <row r="28" spans="1:5" x14ac:dyDescent="0.2">
      <c r="A28" s="1" t="s">
        <v>1391</v>
      </c>
      <c r="B28" s="8">
        <v>-14.36</v>
      </c>
    </row>
    <row r="29" spans="1:5" x14ac:dyDescent="0.2">
      <c r="A29" s="1" t="s">
        <v>1392</v>
      </c>
      <c r="B29" s="8">
        <v>-16.63</v>
      </c>
    </row>
    <row r="30" spans="1:5" x14ac:dyDescent="0.2">
      <c r="A30" s="1" t="s">
        <v>1393</v>
      </c>
      <c r="B30" s="8">
        <v>-15.48</v>
      </c>
    </row>
    <row r="31" spans="1:5" x14ac:dyDescent="0.2">
      <c r="A31" s="1" t="s">
        <v>1394</v>
      </c>
      <c r="B31" s="8">
        <v>-14.4</v>
      </c>
    </row>
    <row r="34" spans="1:3" x14ac:dyDescent="0.2">
      <c r="A34" s="1" t="s">
        <v>1395</v>
      </c>
    </row>
    <row r="35" spans="1:3" x14ac:dyDescent="0.2">
      <c r="A35" s="1" t="s">
        <v>1396</v>
      </c>
    </row>
    <row r="36" spans="1:3" x14ac:dyDescent="0.2">
      <c r="A36" s="1" t="s">
        <v>1397</v>
      </c>
      <c r="B36" s="8">
        <v>-12.05</v>
      </c>
    </row>
    <row r="37" spans="1:3" x14ac:dyDescent="0.2">
      <c r="A37" s="1" t="s">
        <v>1398</v>
      </c>
      <c r="B37" s="8">
        <v>-11.55</v>
      </c>
    </row>
    <row r="38" spans="1:3" x14ac:dyDescent="0.2">
      <c r="A38" s="1" t="s">
        <v>1391</v>
      </c>
      <c r="B38" s="8">
        <v>-13.2</v>
      </c>
    </row>
    <row r="40" spans="1:3" x14ac:dyDescent="0.2">
      <c r="A40" s="1" t="s">
        <v>1399</v>
      </c>
    </row>
    <row r="41" spans="1:3" x14ac:dyDescent="0.2">
      <c r="A41" s="1" t="s">
        <v>1400</v>
      </c>
    </row>
    <row r="42" spans="1:3" x14ac:dyDescent="0.2">
      <c r="A42" s="1" t="s">
        <v>1397</v>
      </c>
      <c r="B42" s="8">
        <v>-10.89</v>
      </c>
    </row>
    <row r="45" spans="1:3" x14ac:dyDescent="0.2">
      <c r="A45" s="1" t="s">
        <v>1401</v>
      </c>
    </row>
    <row r="46" spans="1:3" x14ac:dyDescent="0.2">
      <c r="A46" s="1" t="s">
        <v>1386</v>
      </c>
    </row>
    <row r="47" spans="1:3" x14ac:dyDescent="0.2">
      <c r="A47" s="1" t="s">
        <v>1397</v>
      </c>
      <c r="B47" s="8">
        <v>-13.68</v>
      </c>
      <c r="C47" s="1" t="s">
        <v>1402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coleville precip</vt:lpstr>
      <vt:lpstr>mammoth precip</vt:lpstr>
      <vt:lpstr>mono lake</vt:lpstr>
      <vt:lpstr>ruby valley precip</vt:lpstr>
      <vt:lpstr>tahoe meadows precip</vt:lpstr>
      <vt:lpstr>walkerL wabuska18Odisch</vt:lpstr>
      <vt:lpstr>farad nixon O18Disch</vt:lpstr>
      <vt:lpstr>TruckeePyramid O18vsDisc</vt:lpstr>
      <vt:lpstr>isotope statistics</vt:lpstr>
      <vt:lpstr>combined precip and lakes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benson</dc:creator>
  <cp:lastModifiedBy>lb</cp:lastModifiedBy>
  <dcterms:created xsi:type="dcterms:W3CDTF">2000-03-23T21:43:24Z</dcterms:created>
  <dcterms:modified xsi:type="dcterms:W3CDTF">2018-01-27T00:54:13Z</dcterms:modified>
</cp:coreProperties>
</file>